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2135"/>
  </bookViews>
  <sheets>
    <sheet name="Tablica 15" sheetId="26" r:id="rId1"/>
    <sheet name="HR" sheetId="25" r:id="rId2"/>
    <sheet name="ZAGREB" sheetId="1" r:id="rId3"/>
    <sheet name="ZAGREBAČKA" sheetId="5" r:id="rId4"/>
    <sheet name="KRAP-ZAGOR" sheetId="6" r:id="rId5"/>
    <sheet name="SIS-MOSL" sheetId="7" r:id="rId6"/>
    <sheet name="KARLOVAČKA" sheetId="8" r:id="rId7"/>
    <sheet name="VARAŽDIN" sheetId="9" r:id="rId8"/>
    <sheet name="KOP-KRIŽ" sheetId="10" r:id="rId9"/>
    <sheet name="BJELOVAR" sheetId="11" r:id="rId10"/>
    <sheet name="PRIMOR-GOR" sheetId="12" r:id="rId11"/>
    <sheet name="LIČKO-SENJ" sheetId="13" r:id="rId12"/>
    <sheet name="VIROVIT-PODR" sheetId="14" r:id="rId13"/>
    <sheet name="POŽ-SLAV" sheetId="15" r:id="rId14"/>
    <sheet name="BROD-POSAV" sheetId="16" r:id="rId15"/>
    <sheet name="ZADAR" sheetId="17" r:id="rId16"/>
    <sheet name="OSIJEK-BAR" sheetId="18" r:id="rId17"/>
    <sheet name="ŠIBEN-KNIN" sheetId="19" r:id="rId18"/>
    <sheet name="VUKOV-SRIJ" sheetId="20" r:id="rId19"/>
    <sheet name="SPLIT-DALM" sheetId="21" r:id="rId20"/>
    <sheet name="ISTRA" sheetId="22" r:id="rId21"/>
    <sheet name="DUBROV-NERET" sheetId="23" r:id="rId22"/>
    <sheet name="MEĐIMUR" sheetId="24" r:id="rId23"/>
  </sheets>
  <definedNames>
    <definedName name="OLE_LINK7" localSheetId="0">'Tablica 15'!$B$3</definedName>
  </definedNames>
  <calcPr calcId="152511"/>
</workbook>
</file>

<file path=xl/calcChain.xml><?xml version="1.0" encoding="utf-8"?>
<calcChain xmlns="http://schemas.openxmlformats.org/spreadsheetml/2006/main">
  <c r="F28" i="26" l="1"/>
  <c r="F29" i="26"/>
  <c r="F30" i="26"/>
  <c r="F31" i="26"/>
  <c r="F32" i="26"/>
  <c r="F33" i="26"/>
  <c r="F34" i="26"/>
  <c r="F35" i="26"/>
  <c r="F36" i="26"/>
  <c r="F51" i="26"/>
  <c r="F52" i="26"/>
  <c r="F53" i="26"/>
  <c r="F54" i="26"/>
  <c r="F55" i="26"/>
  <c r="F56" i="26"/>
  <c r="F57" i="26"/>
  <c r="F58" i="26"/>
  <c r="F59" i="26"/>
  <c r="F50" i="26"/>
  <c r="F27" i="26"/>
  <c r="F37" i="26"/>
  <c r="F6" i="26"/>
  <c r="F7" i="26"/>
  <c r="F8" i="26"/>
  <c r="F9" i="26"/>
  <c r="F10" i="26"/>
  <c r="F11" i="26"/>
  <c r="F12" i="26"/>
  <c r="F13" i="26"/>
  <c r="F14" i="26"/>
  <c r="F5" i="26"/>
  <c r="C9" i="7"/>
  <c r="C20" i="6"/>
  <c r="C10" i="18"/>
  <c r="C11" i="18"/>
  <c r="C12" i="18"/>
  <c r="C13" i="18"/>
  <c r="C14" i="18"/>
  <c r="C15" i="18"/>
  <c r="C16" i="18"/>
  <c r="E16" i="18"/>
  <c r="C17" i="18"/>
  <c r="C18" i="18"/>
  <c r="C19" i="18"/>
  <c r="C20" i="18"/>
  <c r="C21" i="18"/>
  <c r="E21" i="18"/>
  <c r="C22" i="18"/>
  <c r="C23" i="18"/>
  <c r="E23" i="18"/>
  <c r="C24" i="18"/>
  <c r="C25" i="18"/>
  <c r="E25" i="18"/>
  <c r="C26" i="18"/>
  <c r="C27" i="18"/>
  <c r="C28" i="18"/>
  <c r="E28" i="18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9" i="7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9" i="6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9" i="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M9" i="25"/>
  <c r="I9" i="25"/>
  <c r="M28" i="24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M28" i="21"/>
  <c r="M27" i="21"/>
  <c r="M25" i="21"/>
  <c r="M26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I28" i="21"/>
  <c r="I27" i="21"/>
  <c r="I25" i="21"/>
  <c r="I26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M28" i="19"/>
  <c r="M23" i="19"/>
  <c r="M27" i="19"/>
  <c r="M26" i="19"/>
  <c r="M25" i="19"/>
  <c r="M24" i="19"/>
  <c r="M22" i="19"/>
  <c r="M21" i="19"/>
  <c r="M20" i="19"/>
  <c r="M19" i="19"/>
  <c r="M18" i="19"/>
  <c r="M13" i="19"/>
  <c r="M17" i="19"/>
  <c r="M16" i="19"/>
  <c r="M15" i="19"/>
  <c r="M14" i="19"/>
  <c r="M12" i="19"/>
  <c r="M11" i="19"/>
  <c r="M10" i="19"/>
  <c r="M9" i="19"/>
  <c r="I28" i="19"/>
  <c r="I23" i="19"/>
  <c r="I27" i="19"/>
  <c r="I26" i="19"/>
  <c r="I25" i="19"/>
  <c r="I24" i="19"/>
  <c r="I22" i="19"/>
  <c r="I21" i="19"/>
  <c r="I20" i="19"/>
  <c r="I19" i="19"/>
  <c r="I18" i="19"/>
  <c r="I13" i="19"/>
  <c r="I17" i="19"/>
  <c r="I16" i="19"/>
  <c r="I15" i="19"/>
  <c r="I14" i="19"/>
  <c r="I12" i="19"/>
  <c r="I11" i="19"/>
  <c r="I10" i="19"/>
  <c r="I9" i="19"/>
  <c r="M28" i="18"/>
  <c r="M23" i="18"/>
  <c r="M27" i="18"/>
  <c r="M26" i="18"/>
  <c r="M25" i="18"/>
  <c r="M24" i="18"/>
  <c r="M22" i="18"/>
  <c r="M21" i="18"/>
  <c r="M20" i="18"/>
  <c r="M19" i="18"/>
  <c r="M18" i="18"/>
  <c r="M13" i="18"/>
  <c r="M17" i="18"/>
  <c r="M16" i="18"/>
  <c r="M15" i="18"/>
  <c r="M14" i="18"/>
  <c r="M12" i="18"/>
  <c r="M11" i="18"/>
  <c r="M10" i="18"/>
  <c r="M9" i="18"/>
  <c r="I28" i="18"/>
  <c r="I23" i="18"/>
  <c r="I27" i="18"/>
  <c r="I26" i="18"/>
  <c r="I25" i="18"/>
  <c r="I24" i="18"/>
  <c r="I22" i="18"/>
  <c r="I21" i="18"/>
  <c r="I20" i="18"/>
  <c r="I19" i="18"/>
  <c r="I18" i="18"/>
  <c r="I13" i="18"/>
  <c r="I17" i="18"/>
  <c r="I16" i="18"/>
  <c r="I15" i="18"/>
  <c r="I14" i="18"/>
  <c r="I12" i="18"/>
  <c r="I11" i="18"/>
  <c r="I10" i="18"/>
  <c r="I9" i="18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M9" i="8"/>
  <c r="I9" i="8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K29" i="21"/>
  <c r="L12" i="21"/>
  <c r="G29" i="21"/>
  <c r="H28" i="21"/>
  <c r="E60" i="26"/>
  <c r="F15" i="26"/>
  <c r="E15" i="26"/>
  <c r="C9" i="1"/>
  <c r="I9" i="1"/>
  <c r="M9" i="1"/>
  <c r="C10" i="1"/>
  <c r="C11" i="1"/>
  <c r="C12" i="1"/>
  <c r="C17" i="1"/>
  <c r="C13" i="1"/>
  <c r="C14" i="1"/>
  <c r="C15" i="1"/>
  <c r="C16" i="1"/>
  <c r="C18" i="1"/>
  <c r="C19" i="1"/>
  <c r="C20" i="1"/>
  <c r="C21" i="1"/>
  <c r="C22" i="1"/>
  <c r="C27" i="1"/>
  <c r="C23" i="1"/>
  <c r="C24" i="1"/>
  <c r="C25" i="1"/>
  <c r="E25" i="1"/>
  <c r="C26" i="1"/>
  <c r="C28" i="1"/>
  <c r="G29" i="1"/>
  <c r="H21" i="1"/>
  <c r="K29" i="1"/>
  <c r="L15" i="1"/>
  <c r="C9" i="5"/>
  <c r="C10" i="5"/>
  <c r="C11" i="5"/>
  <c r="C12" i="5"/>
  <c r="C17" i="5"/>
  <c r="C13" i="5"/>
  <c r="C14" i="5"/>
  <c r="C18" i="5"/>
  <c r="C19" i="5"/>
  <c r="C21" i="5"/>
  <c r="C22" i="5"/>
  <c r="C27" i="5"/>
  <c r="C24" i="5"/>
  <c r="C25" i="5"/>
  <c r="C26" i="5"/>
  <c r="C28" i="5"/>
  <c r="G29" i="5"/>
  <c r="H17" i="5"/>
  <c r="K29" i="5"/>
  <c r="L20" i="5"/>
  <c r="K29" i="25"/>
  <c r="G29" i="25"/>
  <c r="H21" i="25"/>
  <c r="H2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9" i="25"/>
  <c r="E9" i="25"/>
  <c r="E37" i="26"/>
  <c r="K29" i="24"/>
  <c r="L28" i="24"/>
  <c r="L29" i="24"/>
  <c r="G29" i="24"/>
  <c r="H15" i="24"/>
  <c r="K29" i="23"/>
  <c r="L15" i="23"/>
  <c r="L29" i="23"/>
  <c r="G29" i="23"/>
  <c r="H21" i="23"/>
  <c r="K29" i="22"/>
  <c r="L27" i="22"/>
  <c r="L29" i="22"/>
  <c r="G29" i="22"/>
  <c r="H27" i="22"/>
  <c r="H29" i="22"/>
  <c r="K29" i="20"/>
  <c r="L27" i="20"/>
  <c r="G29" i="20"/>
  <c r="H11" i="20"/>
  <c r="K29" i="19"/>
  <c r="L10" i="19"/>
  <c r="L29" i="19"/>
  <c r="G29" i="19"/>
  <c r="H27" i="19"/>
  <c r="H29" i="19"/>
  <c r="K29" i="18"/>
  <c r="L26" i="18"/>
  <c r="L29" i="18"/>
  <c r="G29" i="18"/>
  <c r="H9" i="18"/>
  <c r="H29" i="18"/>
  <c r="K29" i="17"/>
  <c r="L22" i="17"/>
  <c r="G29" i="17"/>
  <c r="H27" i="17"/>
  <c r="K29" i="16"/>
  <c r="L23" i="16"/>
  <c r="G29" i="16"/>
  <c r="H12" i="16"/>
  <c r="K29" i="15"/>
  <c r="L17" i="15"/>
  <c r="G29" i="15"/>
  <c r="H10" i="15"/>
  <c r="H29" i="15"/>
  <c r="K29" i="14"/>
  <c r="L28" i="14"/>
  <c r="L26" i="14"/>
  <c r="G29" i="14"/>
  <c r="H25" i="14"/>
  <c r="K29" i="13"/>
  <c r="L28" i="13"/>
  <c r="L29" i="13"/>
  <c r="G29" i="13"/>
  <c r="H25" i="13"/>
  <c r="K29" i="12"/>
  <c r="L18" i="12"/>
  <c r="L29" i="12"/>
  <c r="G29" i="12"/>
  <c r="K29" i="11"/>
  <c r="M29" i="11"/>
  <c r="G29" i="11"/>
  <c r="H24" i="11"/>
  <c r="H29" i="11"/>
  <c r="K29" i="10"/>
  <c r="L16" i="10"/>
  <c r="G29" i="10"/>
  <c r="H12" i="10"/>
  <c r="H29" i="10"/>
  <c r="C10" i="24"/>
  <c r="C11" i="24"/>
  <c r="C12" i="24"/>
  <c r="C17" i="24"/>
  <c r="C13" i="24"/>
  <c r="C14" i="24"/>
  <c r="C15" i="24"/>
  <c r="C16" i="24"/>
  <c r="C18" i="24"/>
  <c r="C19" i="24"/>
  <c r="C20" i="24"/>
  <c r="C21" i="24"/>
  <c r="C22" i="24"/>
  <c r="C27" i="24"/>
  <c r="C23" i="24"/>
  <c r="C24" i="24"/>
  <c r="C25" i="24"/>
  <c r="C26" i="24"/>
  <c r="C10" i="23"/>
  <c r="C11" i="23"/>
  <c r="C12" i="23"/>
  <c r="C17" i="23"/>
  <c r="C13" i="23"/>
  <c r="C14" i="23"/>
  <c r="C15" i="23"/>
  <c r="C16" i="23"/>
  <c r="C18" i="23"/>
  <c r="C19" i="23"/>
  <c r="C20" i="23"/>
  <c r="C21" i="23"/>
  <c r="C22" i="23"/>
  <c r="C27" i="23"/>
  <c r="C23" i="23"/>
  <c r="C24" i="23"/>
  <c r="C25" i="23"/>
  <c r="C26" i="23"/>
  <c r="C10" i="22"/>
  <c r="C11" i="22"/>
  <c r="E11" i="22"/>
  <c r="C12" i="22"/>
  <c r="C17" i="22"/>
  <c r="C13" i="22"/>
  <c r="C14" i="22"/>
  <c r="C15" i="22"/>
  <c r="E15" i="22"/>
  <c r="C16" i="22"/>
  <c r="C18" i="22"/>
  <c r="E18" i="22"/>
  <c r="C19" i="22"/>
  <c r="C20" i="22"/>
  <c r="E20" i="22"/>
  <c r="C21" i="22"/>
  <c r="C22" i="22"/>
  <c r="C27" i="22"/>
  <c r="E27" i="22"/>
  <c r="C23" i="22"/>
  <c r="C24" i="22"/>
  <c r="C25" i="22"/>
  <c r="C26" i="22"/>
  <c r="E26" i="22"/>
  <c r="C17" i="21"/>
  <c r="C21" i="21"/>
  <c r="E21" i="21"/>
  <c r="C12" i="21"/>
  <c r="C27" i="21"/>
  <c r="C18" i="21"/>
  <c r="C15" i="21"/>
  <c r="E15" i="21"/>
  <c r="C16" i="21"/>
  <c r="C10" i="21"/>
  <c r="C14" i="21"/>
  <c r="C22" i="21"/>
  <c r="C20" i="21"/>
  <c r="E20" i="21"/>
  <c r="C26" i="21"/>
  <c r="C13" i="21"/>
  <c r="C23" i="21"/>
  <c r="E23" i="21"/>
  <c r="C25" i="21"/>
  <c r="C11" i="21"/>
  <c r="C9" i="21"/>
  <c r="C19" i="21"/>
  <c r="E19" i="21"/>
  <c r="C28" i="21"/>
  <c r="C10" i="20"/>
  <c r="C29" i="20"/>
  <c r="C11" i="20"/>
  <c r="E11" i="20"/>
  <c r="C12" i="20"/>
  <c r="C17" i="20"/>
  <c r="C13" i="20"/>
  <c r="E13" i="20"/>
  <c r="C14" i="20"/>
  <c r="E14" i="20"/>
  <c r="C15" i="20"/>
  <c r="D15" i="20"/>
  <c r="C16" i="20"/>
  <c r="D16" i="20"/>
  <c r="C18" i="20"/>
  <c r="E18" i="20"/>
  <c r="C19" i="20"/>
  <c r="E19" i="20"/>
  <c r="C20" i="20"/>
  <c r="E20" i="20"/>
  <c r="C21" i="20"/>
  <c r="E21" i="20"/>
  <c r="C22" i="20"/>
  <c r="E22" i="20"/>
  <c r="C27" i="20"/>
  <c r="E27" i="20"/>
  <c r="C23" i="20"/>
  <c r="E23" i="20"/>
  <c r="C24" i="20"/>
  <c r="E24" i="20"/>
  <c r="C25" i="20"/>
  <c r="E25" i="20"/>
  <c r="C26" i="20"/>
  <c r="E26" i="20"/>
  <c r="C10" i="19"/>
  <c r="C11" i="19"/>
  <c r="E11" i="19"/>
  <c r="C12" i="19"/>
  <c r="E12" i="19"/>
  <c r="C17" i="19"/>
  <c r="E17" i="19"/>
  <c r="C13" i="19"/>
  <c r="C14" i="19"/>
  <c r="E14" i="19"/>
  <c r="C15" i="19"/>
  <c r="E15" i="19"/>
  <c r="C16" i="19"/>
  <c r="E16" i="19"/>
  <c r="C18" i="19"/>
  <c r="E18" i="19"/>
  <c r="C19" i="19"/>
  <c r="E19" i="19"/>
  <c r="C20" i="19"/>
  <c r="E20" i="19"/>
  <c r="C21" i="19"/>
  <c r="E21" i="19"/>
  <c r="C22" i="19"/>
  <c r="E22" i="19"/>
  <c r="C27" i="19"/>
  <c r="E27" i="19"/>
  <c r="C23" i="19"/>
  <c r="E23" i="19"/>
  <c r="C24" i="19"/>
  <c r="C25" i="19"/>
  <c r="E25" i="19"/>
  <c r="C26" i="19"/>
  <c r="E26" i="19"/>
  <c r="E15" i="18"/>
  <c r="E27" i="18"/>
  <c r="C12" i="17"/>
  <c r="C17" i="17"/>
  <c r="C13" i="17"/>
  <c r="C14" i="17"/>
  <c r="C15" i="17"/>
  <c r="C16" i="17"/>
  <c r="E16" i="17"/>
  <c r="C18" i="17"/>
  <c r="E18" i="17"/>
  <c r="C19" i="17"/>
  <c r="C20" i="17"/>
  <c r="C21" i="17"/>
  <c r="C22" i="17"/>
  <c r="C27" i="17"/>
  <c r="E27" i="17"/>
  <c r="C23" i="17"/>
  <c r="E23" i="17"/>
  <c r="C24" i="17"/>
  <c r="C25" i="17"/>
  <c r="C10" i="16"/>
  <c r="C11" i="16"/>
  <c r="E11" i="16"/>
  <c r="C12" i="16"/>
  <c r="C17" i="16"/>
  <c r="C13" i="16"/>
  <c r="C14" i="16"/>
  <c r="C15" i="16"/>
  <c r="C16" i="16"/>
  <c r="C18" i="16"/>
  <c r="C19" i="16"/>
  <c r="E19" i="16"/>
  <c r="C20" i="16"/>
  <c r="C21" i="16"/>
  <c r="C22" i="16"/>
  <c r="C27" i="16"/>
  <c r="C23" i="16"/>
  <c r="C24" i="16"/>
  <c r="C25" i="16"/>
  <c r="C26" i="16"/>
  <c r="C10" i="15"/>
  <c r="C11" i="15"/>
  <c r="E11" i="15"/>
  <c r="C12" i="15"/>
  <c r="C17" i="15"/>
  <c r="C13" i="15"/>
  <c r="C14" i="15"/>
  <c r="C15" i="15"/>
  <c r="E15" i="15"/>
  <c r="C16" i="15"/>
  <c r="C18" i="15"/>
  <c r="C19" i="15"/>
  <c r="C20" i="15"/>
  <c r="E20" i="15"/>
  <c r="C21" i="15"/>
  <c r="C22" i="15"/>
  <c r="C27" i="15"/>
  <c r="C23" i="15"/>
  <c r="C24" i="15"/>
  <c r="C25" i="15"/>
  <c r="C26" i="15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12" i="13"/>
  <c r="C17" i="13"/>
  <c r="C13" i="13"/>
  <c r="C14" i="13"/>
  <c r="C15" i="13"/>
  <c r="C16" i="13"/>
  <c r="E16" i="13"/>
  <c r="C18" i="13"/>
  <c r="C19" i="13"/>
  <c r="C20" i="13"/>
  <c r="C21" i="13"/>
  <c r="C22" i="13"/>
  <c r="C27" i="13"/>
  <c r="E27" i="13"/>
  <c r="C23" i="13"/>
  <c r="C24" i="13"/>
  <c r="C25" i="13"/>
  <c r="C26" i="13"/>
  <c r="C13" i="12"/>
  <c r="C14" i="12"/>
  <c r="C15" i="12"/>
  <c r="C16" i="12"/>
  <c r="C18" i="12"/>
  <c r="C19" i="12"/>
  <c r="C20" i="12"/>
  <c r="C21" i="12"/>
  <c r="C22" i="12"/>
  <c r="C27" i="12"/>
  <c r="C23" i="12"/>
  <c r="C24" i="12"/>
  <c r="C25" i="12"/>
  <c r="C26" i="12"/>
  <c r="C11" i="12"/>
  <c r="E11" i="12"/>
  <c r="C15" i="11"/>
  <c r="C16" i="11"/>
  <c r="C18" i="11"/>
  <c r="C19" i="11"/>
  <c r="C20" i="11"/>
  <c r="C21" i="11"/>
  <c r="C22" i="11"/>
  <c r="C27" i="11"/>
  <c r="C23" i="11"/>
  <c r="C24" i="11"/>
  <c r="C25" i="11"/>
  <c r="C26" i="11"/>
  <c r="C9" i="11"/>
  <c r="C20" i="10"/>
  <c r="C24" i="21"/>
  <c r="C30" i="1"/>
  <c r="E13" i="1"/>
  <c r="C30" i="25"/>
  <c r="E17" i="25"/>
  <c r="C28" i="24"/>
  <c r="C9" i="24"/>
  <c r="C30" i="24"/>
  <c r="C28" i="23"/>
  <c r="C9" i="23"/>
  <c r="C29" i="23"/>
  <c r="C30" i="23"/>
  <c r="E24" i="23"/>
  <c r="C30" i="22"/>
  <c r="E19" i="22"/>
  <c r="C28" i="22"/>
  <c r="C9" i="22"/>
  <c r="E9" i="22"/>
  <c r="C30" i="21"/>
  <c r="E17" i="21"/>
  <c r="C28" i="20"/>
  <c r="E28" i="20"/>
  <c r="C9" i="20"/>
  <c r="E9" i="20"/>
  <c r="C28" i="19"/>
  <c r="E28" i="19"/>
  <c r="C9" i="19"/>
  <c r="E13" i="19"/>
  <c r="E22" i="18"/>
  <c r="C9" i="18"/>
  <c r="C10" i="17"/>
  <c r="C11" i="17"/>
  <c r="C26" i="17"/>
  <c r="C28" i="17"/>
  <c r="E28" i="17"/>
  <c r="C9" i="17"/>
  <c r="C30" i="16"/>
  <c r="C28" i="16"/>
  <c r="C9" i="16"/>
  <c r="C28" i="15"/>
  <c r="C9" i="15"/>
  <c r="C30" i="15"/>
  <c r="E10" i="15"/>
  <c r="C30" i="14"/>
  <c r="E11" i="14"/>
  <c r="C9" i="14"/>
  <c r="C29" i="14"/>
  <c r="C10" i="13"/>
  <c r="C11" i="13"/>
  <c r="C28" i="13"/>
  <c r="E28" i="13"/>
  <c r="C9" i="13"/>
  <c r="E9" i="13"/>
  <c r="C30" i="13"/>
  <c r="E19" i="13"/>
  <c r="E21" i="13"/>
  <c r="C30" i="12"/>
  <c r="E12" i="12"/>
  <c r="C10" i="12"/>
  <c r="C12" i="12"/>
  <c r="C17" i="12"/>
  <c r="C28" i="12"/>
  <c r="C9" i="12"/>
  <c r="C30" i="11"/>
  <c r="E22" i="11"/>
  <c r="E27" i="11"/>
  <c r="C10" i="11"/>
  <c r="E10" i="11"/>
  <c r="C11" i="11"/>
  <c r="E11" i="11"/>
  <c r="C12" i="11"/>
  <c r="E12" i="11"/>
  <c r="C13" i="11"/>
  <c r="C14" i="11"/>
  <c r="C17" i="11"/>
  <c r="C28" i="11"/>
  <c r="E28" i="11"/>
  <c r="C30" i="10"/>
  <c r="E10" i="10"/>
  <c r="C10" i="10"/>
  <c r="C11" i="10"/>
  <c r="C12" i="10"/>
  <c r="C13" i="10"/>
  <c r="C14" i="10"/>
  <c r="C17" i="10"/>
  <c r="E17" i="10"/>
  <c r="C18" i="10"/>
  <c r="C19" i="10"/>
  <c r="E19" i="10"/>
  <c r="C21" i="10"/>
  <c r="E21" i="10"/>
  <c r="C22" i="10"/>
  <c r="E22" i="10"/>
  <c r="C23" i="10"/>
  <c r="C24" i="10"/>
  <c r="C25" i="10"/>
  <c r="C26" i="10"/>
  <c r="C27" i="10"/>
  <c r="C28" i="10"/>
  <c r="E28" i="10"/>
  <c r="C9" i="10"/>
  <c r="C10" i="9"/>
  <c r="C12" i="9"/>
  <c r="C13" i="9"/>
  <c r="E13" i="9"/>
  <c r="C14" i="9"/>
  <c r="C17" i="9"/>
  <c r="E17" i="9"/>
  <c r="C18" i="9"/>
  <c r="E18" i="9"/>
  <c r="C19" i="9"/>
  <c r="C21" i="9"/>
  <c r="C22" i="9"/>
  <c r="C24" i="9"/>
  <c r="E25" i="9"/>
  <c r="C26" i="9"/>
  <c r="C27" i="9"/>
  <c r="C28" i="9"/>
  <c r="C9" i="9"/>
  <c r="C30" i="9"/>
  <c r="E15" i="9"/>
  <c r="C30" i="8"/>
  <c r="C10" i="8"/>
  <c r="C12" i="8"/>
  <c r="C13" i="8"/>
  <c r="C14" i="8"/>
  <c r="C17" i="8"/>
  <c r="C18" i="8"/>
  <c r="C19" i="8"/>
  <c r="C21" i="8"/>
  <c r="C22" i="8"/>
  <c r="C24" i="8"/>
  <c r="C25" i="8"/>
  <c r="C26" i="8"/>
  <c r="C27" i="8"/>
  <c r="C28" i="8"/>
  <c r="C9" i="8"/>
  <c r="C30" i="7"/>
  <c r="C10" i="7"/>
  <c r="E10" i="7"/>
  <c r="C11" i="7"/>
  <c r="C12" i="7"/>
  <c r="C13" i="7"/>
  <c r="C14" i="7"/>
  <c r="C17" i="7"/>
  <c r="E17" i="7"/>
  <c r="C18" i="7"/>
  <c r="C19" i="7"/>
  <c r="C21" i="7"/>
  <c r="C22" i="7"/>
  <c r="C24" i="7"/>
  <c r="C25" i="7"/>
  <c r="C26" i="7"/>
  <c r="C27" i="7"/>
  <c r="C28" i="7"/>
  <c r="E28" i="7"/>
  <c r="C30" i="6"/>
  <c r="E23" i="6"/>
  <c r="C10" i="6"/>
  <c r="C11" i="6"/>
  <c r="C12" i="6"/>
  <c r="E12" i="6"/>
  <c r="C13" i="6"/>
  <c r="C17" i="6"/>
  <c r="E17" i="6"/>
  <c r="C18" i="6"/>
  <c r="E18" i="6"/>
  <c r="C19" i="6"/>
  <c r="C21" i="6"/>
  <c r="C22" i="6"/>
  <c r="E22" i="6"/>
  <c r="C24" i="6"/>
  <c r="C25" i="6"/>
  <c r="C26" i="6"/>
  <c r="D26" i="6"/>
  <c r="C27" i="6"/>
  <c r="E27" i="6"/>
  <c r="C28" i="6"/>
  <c r="C9" i="6"/>
  <c r="E9" i="6"/>
  <c r="C30" i="5"/>
  <c r="E11" i="5"/>
  <c r="K29" i="6"/>
  <c r="L15" i="6"/>
  <c r="M29" i="6"/>
  <c r="K29" i="9"/>
  <c r="L10" i="9"/>
  <c r="L29" i="9"/>
  <c r="G29" i="9"/>
  <c r="H20" i="9"/>
  <c r="K29" i="8"/>
  <c r="G29" i="8"/>
  <c r="H19" i="8"/>
  <c r="K29" i="7"/>
  <c r="G29" i="7"/>
  <c r="H9" i="7"/>
  <c r="G29" i="6"/>
  <c r="I29" i="6"/>
  <c r="E23" i="8"/>
  <c r="E11" i="8"/>
  <c r="E12" i="16"/>
  <c r="E17" i="17"/>
  <c r="E25" i="24"/>
  <c r="L22" i="13"/>
  <c r="E9" i="12"/>
  <c r="E13" i="21"/>
  <c r="E11" i="10"/>
  <c r="E23" i="9"/>
  <c r="E11" i="9"/>
  <c r="E20" i="9"/>
  <c r="E16" i="9"/>
  <c r="E26" i="17"/>
  <c r="E28" i="22"/>
  <c r="E22" i="12"/>
  <c r="E12" i="17"/>
  <c r="E15" i="20"/>
  <c r="L24" i="13"/>
  <c r="E13" i="16"/>
  <c r="E12" i="9"/>
  <c r="E27" i="12"/>
  <c r="E11" i="17"/>
  <c r="E21" i="12"/>
  <c r="E20" i="13"/>
  <c r="E23" i="15"/>
  <c r="E25" i="16"/>
  <c r="E10" i="16"/>
  <c r="E11" i="25"/>
  <c r="L24" i="20"/>
  <c r="E26" i="11"/>
  <c r="E20" i="7"/>
  <c r="E23" i="7"/>
  <c r="E15" i="7"/>
  <c r="E16" i="7"/>
  <c r="E25" i="7"/>
  <c r="E28" i="9"/>
  <c r="E27" i="10"/>
  <c r="E10" i="17"/>
  <c r="E20" i="12"/>
  <c r="E27" i="15"/>
  <c r="E21" i="23"/>
  <c r="E25" i="23"/>
  <c r="E10" i="9"/>
  <c r="E25" i="15"/>
  <c r="E9" i="10"/>
  <c r="E27" i="9"/>
  <c r="E17" i="11"/>
  <c r="E9" i="23"/>
  <c r="E18" i="13"/>
  <c r="E12" i="5"/>
  <c r="E22" i="13"/>
  <c r="E9" i="8"/>
  <c r="E26" i="7"/>
  <c r="E9" i="9"/>
  <c r="H23" i="7"/>
  <c r="H20" i="7"/>
  <c r="H15" i="7"/>
  <c r="H12" i="7"/>
  <c r="E22" i="7"/>
  <c r="E25" i="8"/>
  <c r="E26" i="9"/>
  <c r="E25" i="10"/>
  <c r="E14" i="11"/>
  <c r="E11" i="13"/>
  <c r="E9" i="18"/>
  <c r="E21" i="11"/>
  <c r="E18" i="12"/>
  <c r="E16" i="22"/>
  <c r="E21" i="24"/>
  <c r="E16" i="8"/>
  <c r="E26" i="16"/>
  <c r="E21" i="7"/>
  <c r="E13" i="11"/>
  <c r="E10" i="13"/>
  <c r="E16" i="12"/>
  <c r="E15" i="13"/>
  <c r="E17" i="14"/>
  <c r="E22" i="16"/>
  <c r="E18" i="21"/>
  <c r="H27" i="7"/>
  <c r="E23" i="11"/>
  <c r="E28" i="16"/>
  <c r="E12" i="8"/>
  <c r="E19" i="7"/>
  <c r="E22" i="8"/>
  <c r="E24" i="9"/>
  <c r="E23" i="10"/>
  <c r="E9" i="14"/>
  <c r="E9" i="24"/>
  <c r="E19" i="11"/>
  <c r="E14" i="13"/>
  <c r="E19" i="15"/>
  <c r="E21" i="16"/>
  <c r="E22" i="17"/>
  <c r="E10" i="20"/>
  <c r="E27" i="21"/>
  <c r="E19" i="24"/>
  <c r="L21" i="12"/>
  <c r="L21" i="20"/>
  <c r="L20" i="20"/>
  <c r="L17" i="20"/>
  <c r="L16" i="20"/>
  <c r="L14" i="20"/>
  <c r="L28" i="20"/>
  <c r="L22" i="20"/>
  <c r="L13" i="20"/>
  <c r="L9" i="20"/>
  <c r="L26" i="20"/>
  <c r="E22" i="25"/>
  <c r="E9" i="5"/>
  <c r="E14" i="1"/>
  <c r="H9" i="14"/>
  <c r="E17" i="16"/>
  <c r="E28" i="24"/>
  <c r="E18" i="11"/>
  <c r="E14" i="12"/>
  <c r="E13" i="13"/>
  <c r="E15" i="14"/>
  <c r="E18" i="15"/>
  <c r="E20" i="16"/>
  <c r="E21" i="17"/>
  <c r="E13" i="22"/>
  <c r="E15" i="23"/>
  <c r="E18" i="24"/>
  <c r="H16" i="13"/>
  <c r="I29" i="13"/>
  <c r="H15" i="13"/>
  <c r="H21" i="13"/>
  <c r="H23" i="13"/>
  <c r="H22" i="13"/>
  <c r="H20" i="13"/>
  <c r="H19" i="13"/>
  <c r="H18" i="13"/>
  <c r="H17" i="13"/>
  <c r="H14" i="13"/>
  <c r="H13" i="13"/>
  <c r="H12" i="13"/>
  <c r="H11" i="13"/>
  <c r="H28" i="13"/>
  <c r="H9" i="13"/>
  <c r="H26" i="13"/>
  <c r="H12" i="22"/>
  <c r="H23" i="22"/>
  <c r="H22" i="22"/>
  <c r="H15" i="22"/>
  <c r="E28" i="5"/>
  <c r="M29" i="1"/>
  <c r="L13" i="1"/>
  <c r="L28" i="1"/>
  <c r="L11" i="1"/>
  <c r="L26" i="1"/>
  <c r="L9" i="1"/>
  <c r="L24" i="1"/>
  <c r="L20" i="1"/>
  <c r="L18" i="1"/>
  <c r="H24" i="14"/>
  <c r="E13" i="10"/>
  <c r="E14" i="17"/>
  <c r="L22" i="8"/>
  <c r="L18" i="8"/>
  <c r="L15" i="8"/>
  <c r="E21" i="8"/>
  <c r="E9" i="19"/>
  <c r="E16" i="11"/>
  <c r="E17" i="13"/>
  <c r="E14" i="14"/>
  <c r="E16" i="15"/>
  <c r="E20" i="17"/>
  <c r="E17" i="22"/>
  <c r="E14" i="23"/>
  <c r="L27" i="13"/>
  <c r="L11" i="13"/>
  <c r="L26" i="13"/>
  <c r="L10" i="13"/>
  <c r="L23" i="13"/>
  <c r="L16" i="13"/>
  <c r="L21" i="13"/>
  <c r="L20" i="13"/>
  <c r="L19" i="13"/>
  <c r="L18" i="13"/>
  <c r="L17" i="13"/>
  <c r="L15" i="13"/>
  <c r="L14" i="13"/>
  <c r="L13" i="13"/>
  <c r="L12" i="13"/>
  <c r="L9" i="13"/>
  <c r="M29" i="13"/>
  <c r="L25" i="13"/>
  <c r="E17" i="1"/>
  <c r="E12" i="10"/>
  <c r="E26" i="15"/>
  <c r="E21" i="9"/>
  <c r="C29" i="9"/>
  <c r="D24" i="9"/>
  <c r="L25" i="9"/>
  <c r="L9" i="9"/>
  <c r="L24" i="9"/>
  <c r="M29" i="9"/>
  <c r="L23" i="9"/>
  <c r="L22" i="9"/>
  <c r="L21" i="9"/>
  <c r="L20" i="9"/>
  <c r="L19" i="9"/>
  <c r="L18" i="9"/>
  <c r="L17" i="9"/>
  <c r="L16" i="9"/>
  <c r="L14" i="9"/>
  <c r="L28" i="9"/>
  <c r="L12" i="9"/>
  <c r="E14" i="7"/>
  <c r="E19" i="9"/>
  <c r="E9" i="15"/>
  <c r="E15" i="11"/>
  <c r="E13" i="12"/>
  <c r="E12" i="13"/>
  <c r="E18" i="16"/>
  <c r="E19" i="17"/>
  <c r="E13" i="23"/>
  <c r="E16" i="24"/>
  <c r="H17" i="14"/>
  <c r="H16" i="14"/>
  <c r="I29" i="14"/>
  <c r="H13" i="14"/>
  <c r="H22" i="14"/>
  <c r="H23" i="14"/>
  <c r="H21" i="14"/>
  <c r="H20" i="14"/>
  <c r="H19" i="14"/>
  <c r="H18" i="14"/>
  <c r="H15" i="14"/>
  <c r="H14" i="14"/>
  <c r="H12" i="14"/>
  <c r="H11" i="14"/>
  <c r="H10" i="14"/>
  <c r="H28" i="14"/>
  <c r="H26" i="14"/>
  <c r="H13" i="23"/>
  <c r="H28" i="23"/>
  <c r="H12" i="23"/>
  <c r="H27" i="23"/>
  <c r="H11" i="23"/>
  <c r="H26" i="23"/>
  <c r="H10" i="23"/>
  <c r="H25" i="23"/>
  <c r="H9" i="23"/>
  <c r="H29" i="23"/>
  <c r="H24" i="23"/>
  <c r="H23" i="23"/>
  <c r="H22" i="23"/>
  <c r="H20" i="23"/>
  <c r="I29" i="23"/>
  <c r="H15" i="23"/>
  <c r="H19" i="23"/>
  <c r="H18" i="23"/>
  <c r="H17" i="23"/>
  <c r="H16" i="23"/>
  <c r="H14" i="23"/>
  <c r="E28" i="1"/>
  <c r="E12" i="1"/>
  <c r="H27" i="14"/>
  <c r="E9" i="17"/>
  <c r="H9" i="8"/>
  <c r="H21" i="8"/>
  <c r="E17" i="8"/>
  <c r="E18" i="10"/>
  <c r="E26" i="13"/>
  <c r="E12" i="14"/>
  <c r="E14" i="15"/>
  <c r="E16" i="16"/>
  <c r="E11" i="21"/>
  <c r="E17" i="23"/>
  <c r="E15" i="24"/>
  <c r="M29" i="14"/>
  <c r="L13" i="14"/>
  <c r="L27" i="14"/>
  <c r="L11" i="14"/>
  <c r="L23" i="14"/>
  <c r="L22" i="14"/>
  <c r="L19" i="14"/>
  <c r="L18" i="14"/>
  <c r="L14" i="14"/>
  <c r="L10" i="14"/>
  <c r="M29" i="23"/>
  <c r="E18" i="25"/>
  <c r="E24" i="5"/>
  <c r="E26" i="1"/>
  <c r="E11" i="1"/>
  <c r="L21" i="1"/>
  <c r="H10" i="13"/>
  <c r="H13" i="22"/>
  <c r="E15" i="10"/>
  <c r="E28" i="15"/>
  <c r="E10" i="8"/>
  <c r="E22" i="9"/>
  <c r="E24" i="21"/>
  <c r="E28" i="14"/>
  <c r="C29" i="16"/>
  <c r="E29" i="16"/>
  <c r="E20" i="5"/>
  <c r="E23" i="5"/>
  <c r="E15" i="5"/>
  <c r="E16" i="5"/>
  <c r="E11" i="6"/>
  <c r="E12" i="7"/>
  <c r="E14" i="8"/>
  <c r="E28" i="12"/>
  <c r="E9" i="16"/>
  <c r="E20" i="10"/>
  <c r="E26" i="12"/>
  <c r="E25" i="13"/>
  <c r="E27" i="14"/>
  <c r="E13" i="15"/>
  <c r="E15" i="16"/>
  <c r="E10" i="22"/>
  <c r="E12" i="23"/>
  <c r="E14" i="24"/>
  <c r="H19" i="15"/>
  <c r="H11" i="15"/>
  <c r="H14" i="24"/>
  <c r="H13" i="24"/>
  <c r="H28" i="24"/>
  <c r="H12" i="24"/>
  <c r="H27" i="24"/>
  <c r="H11" i="24"/>
  <c r="H26" i="24"/>
  <c r="H10" i="24"/>
  <c r="H25" i="24"/>
  <c r="H9" i="24"/>
  <c r="H24" i="24"/>
  <c r="H23" i="24"/>
  <c r="H21" i="24"/>
  <c r="H16" i="24"/>
  <c r="H22" i="24"/>
  <c r="H20" i="24"/>
  <c r="H19" i="24"/>
  <c r="H18" i="24"/>
  <c r="H17" i="24"/>
  <c r="I29" i="24"/>
  <c r="E27" i="5"/>
  <c r="H24" i="13"/>
  <c r="E23" i="13"/>
  <c r="C29" i="17"/>
  <c r="D24" i="17"/>
  <c r="E13" i="8"/>
  <c r="E14" i="9"/>
  <c r="E14" i="10"/>
  <c r="E17" i="12"/>
  <c r="E25" i="12"/>
  <c r="E26" i="14"/>
  <c r="E17" i="15"/>
  <c r="E14" i="16"/>
  <c r="E15" i="17"/>
  <c r="E24" i="22"/>
  <c r="E26" i="23"/>
  <c r="E20" i="25"/>
  <c r="E26" i="5"/>
  <c r="H23" i="1"/>
  <c r="H18" i="10"/>
  <c r="L13" i="10"/>
  <c r="L19" i="15"/>
  <c r="H9" i="16"/>
  <c r="L22" i="16"/>
  <c r="L9" i="21"/>
  <c r="H9" i="1"/>
  <c r="H29" i="1"/>
  <c r="H25" i="1"/>
  <c r="H20" i="10"/>
  <c r="L15" i="10"/>
  <c r="H11" i="16"/>
  <c r="L11" i="21"/>
  <c r="E13" i="24"/>
  <c r="L16" i="15"/>
  <c r="M29" i="15"/>
  <c r="L14" i="15"/>
  <c r="L13" i="15"/>
  <c r="L28" i="15"/>
  <c r="L12" i="15"/>
  <c r="L26" i="15"/>
  <c r="L25" i="15"/>
  <c r="L9" i="15"/>
  <c r="L23" i="15"/>
  <c r="L18" i="15"/>
  <c r="L25" i="24"/>
  <c r="L23" i="24"/>
  <c r="L19" i="24"/>
  <c r="L11" i="24"/>
  <c r="E22" i="5"/>
  <c r="E24" i="1"/>
  <c r="H11" i="1"/>
  <c r="H27" i="1"/>
  <c r="H22" i="10"/>
  <c r="L17" i="10"/>
  <c r="L24" i="15"/>
  <c r="L10" i="17"/>
  <c r="L12" i="19"/>
  <c r="L14" i="21"/>
  <c r="E16" i="25"/>
  <c r="E26" i="21"/>
  <c r="E10" i="23"/>
  <c r="E17" i="24"/>
  <c r="H22" i="16"/>
  <c r="H20" i="16"/>
  <c r="H19" i="16"/>
  <c r="H18" i="16"/>
  <c r="H17" i="16"/>
  <c r="H16" i="16"/>
  <c r="I29" i="16"/>
  <c r="H15" i="16"/>
  <c r="H13" i="16"/>
  <c r="H24" i="16"/>
  <c r="E21" i="5"/>
  <c r="E23" i="1"/>
  <c r="L22" i="25"/>
  <c r="H12" i="1"/>
  <c r="H28" i="1"/>
  <c r="H23" i="10"/>
  <c r="L18" i="10"/>
  <c r="L27" i="15"/>
  <c r="H21" i="16"/>
  <c r="L19" i="17"/>
  <c r="L21" i="19"/>
  <c r="L23" i="21"/>
  <c r="E23" i="23"/>
  <c r="E26" i="24"/>
  <c r="E12" i="24"/>
  <c r="L15" i="16"/>
  <c r="L12" i="16"/>
  <c r="L10" i="16"/>
  <c r="E27" i="1"/>
  <c r="H13" i="1"/>
  <c r="L25" i="5"/>
  <c r="H24" i="10"/>
  <c r="L19" i="10"/>
  <c r="H10" i="12"/>
  <c r="H23" i="16"/>
  <c r="L21" i="17"/>
  <c r="L26" i="21"/>
  <c r="E27" i="23"/>
  <c r="E11" i="24"/>
  <c r="H20" i="17"/>
  <c r="H16" i="17"/>
  <c r="E18" i="5"/>
  <c r="H13" i="25"/>
  <c r="H14" i="1"/>
  <c r="H9" i="10"/>
  <c r="H25" i="10"/>
  <c r="L20" i="10"/>
  <c r="H25" i="16"/>
  <c r="L25" i="21"/>
  <c r="E13" i="25"/>
  <c r="E20" i="24"/>
  <c r="E24" i="16"/>
  <c r="E25" i="17"/>
  <c r="E24" i="24"/>
  <c r="E10" i="24"/>
  <c r="L18" i="17"/>
  <c r="L17" i="17"/>
  <c r="L16" i="17"/>
  <c r="M29" i="17"/>
  <c r="L15" i="17"/>
  <c r="L14" i="17"/>
  <c r="L13" i="17"/>
  <c r="L28" i="17"/>
  <c r="L12" i="17"/>
  <c r="L27" i="17"/>
  <c r="L11" i="17"/>
  <c r="L25" i="17"/>
  <c r="L9" i="17"/>
  <c r="L20" i="17"/>
  <c r="E28" i="25"/>
  <c r="E12" i="25"/>
  <c r="E21" i="1"/>
  <c r="L9" i="25"/>
  <c r="H15" i="1"/>
  <c r="H10" i="10"/>
  <c r="H26" i="10"/>
  <c r="L21" i="10"/>
  <c r="L22" i="11"/>
  <c r="H12" i="12"/>
  <c r="H26" i="16"/>
  <c r="L23" i="17"/>
  <c r="L27" i="21"/>
  <c r="E22" i="15"/>
  <c r="E23" i="16"/>
  <c r="E24" i="17"/>
  <c r="E10" i="21"/>
  <c r="L26" i="25"/>
  <c r="H16" i="1"/>
  <c r="L28" i="5"/>
  <c r="H11" i="10"/>
  <c r="H27" i="10"/>
  <c r="L22" i="10"/>
  <c r="L23" i="11"/>
  <c r="H13" i="12"/>
  <c r="H27" i="16"/>
  <c r="L24" i="17"/>
  <c r="L27" i="19"/>
  <c r="E22" i="1"/>
  <c r="E22" i="24"/>
  <c r="E21" i="15"/>
  <c r="E27" i="16"/>
  <c r="E27" i="24"/>
  <c r="L19" i="18"/>
  <c r="E26" i="25"/>
  <c r="E10" i="25"/>
  <c r="L11" i="25"/>
  <c r="H17" i="1"/>
  <c r="H28" i="10"/>
  <c r="L23" i="10"/>
  <c r="L24" i="11"/>
  <c r="H28" i="16"/>
  <c r="H10" i="17"/>
  <c r="L26" i="17"/>
  <c r="H14" i="21"/>
  <c r="E16" i="20"/>
  <c r="E23" i="24"/>
  <c r="E24" i="19"/>
  <c r="E10" i="19"/>
  <c r="E12" i="20"/>
  <c r="L28" i="25"/>
  <c r="H18" i="1"/>
  <c r="H13" i="10"/>
  <c r="L24" i="10"/>
  <c r="L9" i="11"/>
  <c r="H15" i="12"/>
  <c r="L15" i="24"/>
  <c r="E17" i="20"/>
  <c r="E21" i="22"/>
  <c r="E18" i="23"/>
  <c r="L13" i="19"/>
  <c r="L15" i="19"/>
  <c r="L22" i="19"/>
  <c r="E24" i="25"/>
  <c r="E16" i="1"/>
  <c r="H11" i="21"/>
  <c r="H25" i="21"/>
  <c r="H26" i="21"/>
  <c r="H24" i="21"/>
  <c r="H22" i="21"/>
  <c r="H21" i="21"/>
  <c r="H13" i="21"/>
  <c r="L13" i="25"/>
  <c r="H19" i="1"/>
  <c r="H14" i="10"/>
  <c r="L9" i="10"/>
  <c r="L25" i="10"/>
  <c r="L10" i="11"/>
  <c r="L10" i="15"/>
  <c r="H16" i="21"/>
  <c r="M29" i="10"/>
  <c r="E16" i="23"/>
  <c r="H25" i="20"/>
  <c r="L22" i="21"/>
  <c r="L21" i="21"/>
  <c r="L20" i="21"/>
  <c r="L19" i="21"/>
  <c r="L18" i="21"/>
  <c r="L17" i="21"/>
  <c r="L16" i="21"/>
  <c r="M29" i="21"/>
  <c r="L15" i="21"/>
  <c r="L13" i="21"/>
  <c r="L24" i="21"/>
  <c r="L14" i="25"/>
  <c r="H20" i="1"/>
  <c r="L10" i="10"/>
  <c r="L11" i="11"/>
  <c r="L11" i="15"/>
  <c r="H13" i="17"/>
  <c r="L26" i="24"/>
  <c r="D20" i="16"/>
  <c r="D27" i="17"/>
  <c r="D10" i="16"/>
  <c r="L13" i="9"/>
  <c r="L26" i="9"/>
  <c r="L15" i="9"/>
  <c r="H16" i="22"/>
  <c r="H10" i="22"/>
  <c r="H14" i="22"/>
  <c r="L18" i="22"/>
  <c r="M29" i="22"/>
  <c r="L22" i="22"/>
  <c r="L13" i="22"/>
  <c r="L26" i="22"/>
  <c r="L25" i="22"/>
  <c r="L15" i="22"/>
  <c r="L23" i="22"/>
  <c r="L10" i="22"/>
  <c r="L14" i="22"/>
  <c r="L19" i="22"/>
  <c r="L11" i="22"/>
  <c r="L24" i="22"/>
  <c r="L16" i="22"/>
  <c r="L20" i="22"/>
  <c r="L28" i="22"/>
  <c r="L12" i="22"/>
  <c r="L9" i="22"/>
  <c r="L17" i="22"/>
  <c r="L21" i="22"/>
  <c r="C29" i="22"/>
  <c r="D12" i="22"/>
  <c r="D29" i="22"/>
  <c r="H23" i="20"/>
  <c r="H24" i="20"/>
  <c r="H12" i="20"/>
  <c r="H16" i="20"/>
  <c r="L18" i="19"/>
  <c r="H19" i="19"/>
  <c r="L11" i="19"/>
  <c r="L16" i="19"/>
  <c r="L25" i="19"/>
  <c r="H20" i="21"/>
  <c r="H9" i="21"/>
  <c r="H27" i="21"/>
  <c r="I29" i="21"/>
  <c r="H17" i="21"/>
  <c r="H18" i="21"/>
  <c r="H23" i="21"/>
  <c r="H10" i="21"/>
  <c r="H12" i="21"/>
  <c r="E22" i="21"/>
  <c r="H24" i="19"/>
  <c r="H16" i="19"/>
  <c r="H11" i="19"/>
  <c r="H23" i="19"/>
  <c r="H20" i="19"/>
  <c r="H25" i="19"/>
  <c r="H10" i="19"/>
  <c r="H28" i="19"/>
  <c r="H15" i="19"/>
  <c r="L23" i="19"/>
  <c r="M29" i="19"/>
  <c r="L19" i="19"/>
  <c r="H17" i="19"/>
  <c r="H21" i="19"/>
  <c r="H9" i="19"/>
  <c r="L26" i="19"/>
  <c r="L24" i="19"/>
  <c r="L9" i="19"/>
  <c r="C29" i="19"/>
  <c r="D14" i="19"/>
  <c r="H13" i="19"/>
  <c r="L14" i="19"/>
  <c r="L17" i="19"/>
  <c r="L20" i="19"/>
  <c r="H14" i="19"/>
  <c r="H18" i="19"/>
  <c r="H22" i="19"/>
  <c r="H26" i="19"/>
  <c r="I29" i="19"/>
  <c r="H12" i="19"/>
  <c r="H10" i="18"/>
  <c r="H22" i="18"/>
  <c r="H19" i="18"/>
  <c r="L20" i="18"/>
  <c r="I29" i="18"/>
  <c r="L28" i="18"/>
  <c r="L21" i="18"/>
  <c r="M29" i="18"/>
  <c r="L9" i="18"/>
  <c r="L10" i="18"/>
  <c r="L14" i="18"/>
  <c r="L17" i="18"/>
  <c r="L25" i="18"/>
  <c r="L27" i="18"/>
  <c r="L15" i="18"/>
  <c r="L13" i="18"/>
  <c r="L11" i="18"/>
  <c r="L12" i="18"/>
  <c r="L16" i="18"/>
  <c r="L18" i="18"/>
  <c r="E9" i="1"/>
  <c r="L10" i="8"/>
  <c r="L12" i="8"/>
  <c r="L28" i="8"/>
  <c r="L9" i="8"/>
  <c r="L24" i="8"/>
  <c r="L20" i="8"/>
  <c r="L17" i="8"/>
  <c r="L27" i="8"/>
  <c r="L14" i="8"/>
  <c r="L25" i="8"/>
  <c r="L26" i="8"/>
  <c r="L23" i="8"/>
  <c r="M29" i="8"/>
  <c r="L16" i="8"/>
  <c r="L11" i="8"/>
  <c r="L21" i="8"/>
  <c r="L13" i="8"/>
  <c r="L19" i="8"/>
  <c r="E27" i="7"/>
  <c r="E11" i="7"/>
  <c r="E28" i="8"/>
  <c r="E24" i="8"/>
  <c r="H23" i="12"/>
  <c r="I29" i="12"/>
  <c r="H21" i="12"/>
  <c r="H19" i="12"/>
  <c r="H22" i="12"/>
  <c r="H24" i="12"/>
  <c r="H9" i="12"/>
  <c r="H26" i="12"/>
  <c r="H11" i="12"/>
  <c r="H28" i="12"/>
  <c r="H14" i="12"/>
  <c r="H16" i="12"/>
  <c r="H17" i="12"/>
  <c r="H18" i="12"/>
  <c r="H20" i="12"/>
  <c r="H25" i="12"/>
  <c r="H27" i="12"/>
  <c r="L18" i="23"/>
  <c r="L24" i="23"/>
  <c r="L23" i="23"/>
  <c r="E27" i="25"/>
  <c r="E19" i="25"/>
  <c r="L20" i="25"/>
  <c r="L16" i="25"/>
  <c r="M29" i="25"/>
  <c r="L19" i="25"/>
  <c r="L15" i="25"/>
  <c r="L18" i="25"/>
  <c r="L17" i="25"/>
  <c r="L21" i="25"/>
  <c r="L23" i="25"/>
  <c r="L25" i="25"/>
  <c r="L27" i="25"/>
  <c r="L12" i="25"/>
  <c r="L24" i="25"/>
  <c r="L10" i="25"/>
  <c r="E29" i="17"/>
  <c r="I29" i="7"/>
  <c r="H11" i="7"/>
  <c r="H24" i="7"/>
  <c r="H13" i="7"/>
  <c r="H22" i="7"/>
  <c r="H18" i="7"/>
  <c r="H14" i="7"/>
  <c r="H10" i="7"/>
  <c r="H29" i="7"/>
  <c r="H25" i="7"/>
  <c r="H21" i="7"/>
  <c r="H17" i="7"/>
  <c r="H28" i="7"/>
  <c r="H19" i="7"/>
  <c r="H26" i="7"/>
  <c r="H16" i="7"/>
  <c r="E11" i="18"/>
  <c r="E14" i="18"/>
  <c r="E17" i="18"/>
  <c r="E18" i="18"/>
  <c r="E26" i="18"/>
  <c r="E13" i="18"/>
  <c r="E23" i="12"/>
  <c r="C29" i="12"/>
  <c r="D23" i="12"/>
  <c r="E15" i="12"/>
  <c r="C29" i="21"/>
  <c r="D20" i="21"/>
  <c r="E12" i="21"/>
  <c r="H11" i="22"/>
  <c r="H9" i="22"/>
  <c r="H21" i="22"/>
  <c r="H18" i="22"/>
  <c r="I29" i="22"/>
  <c r="H28" i="22"/>
  <c r="H26" i="22"/>
  <c r="H24" i="22"/>
  <c r="H19" i="22"/>
  <c r="H17" i="22"/>
  <c r="C29" i="25"/>
  <c r="D23" i="25"/>
  <c r="E24" i="18"/>
  <c r="E10" i="18"/>
  <c r="E14" i="25"/>
  <c r="D15" i="16"/>
  <c r="E20" i="18"/>
  <c r="H20" i="22"/>
  <c r="H25" i="22"/>
  <c r="C29" i="8"/>
  <c r="D15" i="8"/>
  <c r="E19" i="8"/>
  <c r="E21" i="14"/>
  <c r="E19" i="14"/>
  <c r="E24" i="14"/>
  <c r="E20" i="14"/>
  <c r="E16" i="14"/>
  <c r="E13" i="14"/>
  <c r="E22" i="14"/>
  <c r="E18" i="14"/>
  <c r="E10" i="14"/>
  <c r="E12" i="18"/>
  <c r="E19" i="23"/>
  <c r="E28" i="23"/>
  <c r="E20" i="23"/>
  <c r="E27" i="8"/>
  <c r="E10" i="12"/>
  <c r="E19" i="12"/>
  <c r="E24" i="12"/>
  <c r="E15" i="1"/>
  <c r="E19" i="1"/>
  <c r="E20" i="1"/>
  <c r="E25" i="14"/>
  <c r="E19" i="18"/>
  <c r="H19" i="10"/>
  <c r="H17" i="10"/>
  <c r="H16" i="10"/>
  <c r="H26" i="1"/>
  <c r="H10" i="1"/>
  <c r="I29" i="1"/>
  <c r="H24" i="1"/>
  <c r="H22" i="1"/>
  <c r="L27" i="9"/>
  <c r="L11" i="9"/>
  <c r="E15" i="8"/>
  <c r="E26" i="8"/>
  <c r="E20" i="8"/>
  <c r="E18" i="8"/>
  <c r="E13" i="17"/>
  <c r="E22" i="23"/>
  <c r="C29" i="5"/>
  <c r="D9" i="5"/>
  <c r="D10" i="5"/>
  <c r="L10" i="21"/>
  <c r="L29" i="21"/>
  <c r="L28" i="21"/>
  <c r="L11" i="10"/>
  <c r="L27" i="10"/>
  <c r="L15" i="11"/>
  <c r="L20" i="15"/>
  <c r="L20" i="16"/>
  <c r="H24" i="17"/>
  <c r="L22" i="18"/>
  <c r="H19" i="21"/>
  <c r="E28" i="6"/>
  <c r="E25" i="11"/>
  <c r="L21" i="15"/>
  <c r="L23" i="18"/>
  <c r="L28" i="19"/>
  <c r="H23" i="25"/>
  <c r="L12" i="10"/>
  <c r="L28" i="10"/>
  <c r="L22" i="15"/>
  <c r="L24" i="18"/>
  <c r="L12" i="11"/>
  <c r="D22" i="22"/>
  <c r="D11" i="5"/>
  <c r="D16" i="5"/>
  <c r="D19" i="5"/>
  <c r="D15" i="21"/>
  <c r="D28" i="21"/>
  <c r="D12" i="21"/>
  <c r="D26" i="21"/>
  <c r="L29" i="8"/>
  <c r="D20" i="8"/>
  <c r="D12" i="8"/>
  <c r="E29" i="8"/>
  <c r="D22" i="8"/>
  <c r="D21" i="8"/>
  <c r="D10" i="8"/>
  <c r="H16" i="25"/>
  <c r="H15" i="25"/>
  <c r="H28" i="25"/>
  <c r="E23" i="25"/>
  <c r="E15" i="25"/>
  <c r="H26" i="25"/>
  <c r="H29" i="24"/>
  <c r="L14" i="24"/>
  <c r="L13" i="24"/>
  <c r="L27" i="24"/>
  <c r="L20" i="24"/>
  <c r="L24" i="24"/>
  <c r="L10" i="24"/>
  <c r="M29" i="24"/>
  <c r="L16" i="24"/>
  <c r="L21" i="24"/>
  <c r="C29" i="24"/>
  <c r="L17" i="24"/>
  <c r="L12" i="24"/>
  <c r="L18" i="24"/>
  <c r="L22" i="24"/>
  <c r="L9" i="24"/>
  <c r="L13" i="23"/>
  <c r="L14" i="23"/>
  <c r="L11" i="23"/>
  <c r="L22" i="23"/>
  <c r="L16" i="23"/>
  <c r="L20" i="23"/>
  <c r="L28" i="23"/>
  <c r="L10" i="23"/>
  <c r="L25" i="23"/>
  <c r="L9" i="23"/>
  <c r="E11" i="23"/>
  <c r="L27" i="23"/>
  <c r="L21" i="23"/>
  <c r="L17" i="23"/>
  <c r="L19" i="23"/>
  <c r="L26" i="23"/>
  <c r="L12" i="23"/>
  <c r="D14" i="22"/>
  <c r="D26" i="22"/>
  <c r="D13" i="22"/>
  <c r="D19" i="22"/>
  <c r="D15" i="22"/>
  <c r="D18" i="22"/>
  <c r="D25" i="22"/>
  <c r="E29" i="22"/>
  <c r="D28" i="22"/>
  <c r="D20" i="22"/>
  <c r="D27" i="22"/>
  <c r="D11" i="22"/>
  <c r="D24" i="22"/>
  <c r="D23" i="22"/>
  <c r="D10" i="22"/>
  <c r="D16" i="22"/>
  <c r="D9" i="22"/>
  <c r="D17" i="22"/>
  <c r="D21" i="22"/>
  <c r="E29" i="21"/>
  <c r="D21" i="21"/>
  <c r="D17" i="21"/>
  <c r="D16" i="21"/>
  <c r="D11" i="21"/>
  <c r="D18" i="21"/>
  <c r="D25" i="21"/>
  <c r="D13" i="21"/>
  <c r="D27" i="21"/>
  <c r="D10" i="21"/>
  <c r="D19" i="21"/>
  <c r="D23" i="21"/>
  <c r="D22" i="21"/>
  <c r="D24" i="21"/>
  <c r="H15" i="21"/>
  <c r="H29" i="21"/>
  <c r="D21" i="19"/>
  <c r="D16" i="19"/>
  <c r="D17" i="19"/>
  <c r="D20" i="19"/>
  <c r="D28" i="19"/>
  <c r="D22" i="19"/>
  <c r="D27" i="19"/>
  <c r="D10" i="19"/>
  <c r="D9" i="19"/>
  <c r="D19" i="19"/>
  <c r="D12" i="19"/>
  <c r="D15" i="19"/>
  <c r="D26" i="19"/>
  <c r="D23" i="19"/>
  <c r="D24" i="19"/>
  <c r="D25" i="19"/>
  <c r="D18" i="19"/>
  <c r="D11" i="19"/>
  <c r="D13" i="19"/>
  <c r="E29" i="19"/>
  <c r="H23" i="18"/>
  <c r="H15" i="18"/>
  <c r="H16" i="18"/>
  <c r="H18" i="18"/>
  <c r="H21" i="18"/>
  <c r="C29" i="18"/>
  <c r="D23" i="18"/>
  <c r="D29" i="18"/>
  <c r="H25" i="18"/>
  <c r="H11" i="18"/>
  <c r="H12" i="18"/>
  <c r="H27" i="18"/>
  <c r="H17" i="18"/>
  <c r="H14" i="18"/>
  <c r="H20" i="18"/>
  <c r="H24" i="18"/>
  <c r="H26" i="18"/>
  <c r="H28" i="18"/>
  <c r="H13" i="18"/>
  <c r="H12" i="17"/>
  <c r="H9" i="17"/>
  <c r="H17" i="17"/>
  <c r="H21" i="17"/>
  <c r="H26" i="17"/>
  <c r="D22" i="17"/>
  <c r="D28" i="17"/>
  <c r="H25" i="17"/>
  <c r="H18" i="17"/>
  <c r="H22" i="17"/>
  <c r="H28" i="17"/>
  <c r="D25" i="17"/>
  <c r="D15" i="17"/>
  <c r="H11" i="17"/>
  <c r="H14" i="17"/>
  <c r="H19" i="17"/>
  <c r="H23" i="17"/>
  <c r="D16" i="17"/>
  <c r="D26" i="17"/>
  <c r="D12" i="17"/>
  <c r="D10" i="17"/>
  <c r="D17" i="17"/>
  <c r="D9" i="17"/>
  <c r="I29" i="17"/>
  <c r="H15" i="17"/>
  <c r="D13" i="17"/>
  <c r="D14" i="17"/>
  <c r="D20" i="17"/>
  <c r="D11" i="17"/>
  <c r="D19" i="17"/>
  <c r="D21" i="17"/>
  <c r="D23" i="17"/>
  <c r="D18" i="17"/>
  <c r="L25" i="16"/>
  <c r="L18" i="16"/>
  <c r="L26" i="16"/>
  <c r="L28" i="16"/>
  <c r="M29" i="16"/>
  <c r="L21" i="16"/>
  <c r="L9" i="16"/>
  <c r="L19" i="16"/>
  <c r="L11" i="16"/>
  <c r="L29" i="16"/>
  <c r="L13" i="16"/>
  <c r="L17" i="16"/>
  <c r="D26" i="16"/>
  <c r="D18" i="16"/>
  <c r="L16" i="16"/>
  <c r="L24" i="16"/>
  <c r="L27" i="16"/>
  <c r="L14" i="16"/>
  <c r="D19" i="16"/>
  <c r="D28" i="16"/>
  <c r="D12" i="16"/>
  <c r="D16" i="16"/>
  <c r="D23" i="16"/>
  <c r="D13" i="16"/>
  <c r="D9" i="16"/>
  <c r="D24" i="16"/>
  <c r="D25" i="16"/>
  <c r="D11" i="16"/>
  <c r="D27" i="16"/>
  <c r="D21" i="16"/>
  <c r="D22" i="16"/>
  <c r="D14" i="16"/>
  <c r="D17" i="16"/>
  <c r="L29" i="15"/>
  <c r="L15" i="15"/>
  <c r="H22" i="15"/>
  <c r="H27" i="15"/>
  <c r="C29" i="15"/>
  <c r="D17" i="15"/>
  <c r="H14" i="15"/>
  <c r="H15" i="15"/>
  <c r="H24" i="15"/>
  <c r="H23" i="15"/>
  <c r="I29" i="15"/>
  <c r="H16" i="15"/>
  <c r="H13" i="15"/>
  <c r="H20" i="15"/>
  <c r="H25" i="15"/>
  <c r="H12" i="15"/>
  <c r="H17" i="15"/>
  <c r="H21" i="15"/>
  <c r="H26" i="15"/>
  <c r="H28" i="15"/>
  <c r="H18" i="15"/>
  <c r="H9" i="15"/>
  <c r="L25" i="14"/>
  <c r="L15" i="14"/>
  <c r="L20" i="14"/>
  <c r="L17" i="14"/>
  <c r="L12" i="14"/>
  <c r="L9" i="14"/>
  <c r="L29" i="14"/>
  <c r="L16" i="14"/>
  <c r="L21" i="14"/>
  <c r="L24" i="14"/>
  <c r="H29" i="14"/>
  <c r="E23" i="14"/>
  <c r="C29" i="13"/>
  <c r="D13" i="13"/>
  <c r="H27" i="13"/>
  <c r="H29" i="13"/>
  <c r="L9" i="12"/>
  <c r="L13" i="12"/>
  <c r="D10" i="12"/>
  <c r="D16" i="12"/>
  <c r="L11" i="12"/>
  <c r="L15" i="12"/>
  <c r="M29" i="12"/>
  <c r="L17" i="12"/>
  <c r="L22" i="12"/>
  <c r="L27" i="12"/>
  <c r="D21" i="12"/>
  <c r="L19" i="12"/>
  <c r="L23" i="12"/>
  <c r="L10" i="12"/>
  <c r="L12" i="12"/>
  <c r="L16" i="12"/>
  <c r="L25" i="12"/>
  <c r="D25" i="12"/>
  <c r="L20" i="12"/>
  <c r="L24" i="12"/>
  <c r="L26" i="12"/>
  <c r="L28" i="12"/>
  <c r="L14" i="12"/>
  <c r="H29" i="12"/>
  <c r="D17" i="12"/>
  <c r="D13" i="12"/>
  <c r="D18" i="12"/>
  <c r="D28" i="12"/>
  <c r="D26" i="12"/>
  <c r="D20" i="12"/>
  <c r="D9" i="12"/>
  <c r="D22" i="12"/>
  <c r="D14" i="12"/>
  <c r="D19" i="12"/>
  <c r="D27" i="12"/>
  <c r="D15" i="12"/>
  <c r="D24" i="12"/>
  <c r="D12" i="12"/>
  <c r="D11" i="12"/>
  <c r="E29" i="12"/>
  <c r="L17" i="11"/>
  <c r="L20" i="11"/>
  <c r="L19" i="11"/>
  <c r="L14" i="11"/>
  <c r="L26" i="11"/>
  <c r="L25" i="11"/>
  <c r="L21" i="11"/>
  <c r="L18" i="11"/>
  <c r="L16" i="11"/>
  <c r="C29" i="11"/>
  <c r="E29" i="11"/>
  <c r="L27" i="11"/>
  <c r="L28" i="11"/>
  <c r="L13" i="11"/>
  <c r="H14" i="11"/>
  <c r="I29" i="11"/>
  <c r="H13" i="11"/>
  <c r="H9" i="11"/>
  <c r="H11" i="11"/>
  <c r="H18" i="11"/>
  <c r="H17" i="11"/>
  <c r="H12" i="11"/>
  <c r="H26" i="11"/>
  <c r="H23" i="11"/>
  <c r="H20" i="11"/>
  <c r="H16" i="11"/>
  <c r="H15" i="11"/>
  <c r="H27" i="11"/>
  <c r="H10" i="11"/>
  <c r="H25" i="11"/>
  <c r="H21" i="11"/>
  <c r="H19" i="11"/>
  <c r="H28" i="11"/>
  <c r="H22" i="11"/>
  <c r="L26" i="10"/>
  <c r="L14" i="10"/>
  <c r="C29" i="10"/>
  <c r="D18" i="10"/>
  <c r="D29" i="10"/>
  <c r="H21" i="10"/>
  <c r="E26" i="10"/>
  <c r="I29" i="10"/>
  <c r="H15" i="10"/>
  <c r="D15" i="9"/>
  <c r="H24" i="9"/>
  <c r="H26" i="9"/>
  <c r="H13" i="9"/>
  <c r="H19" i="9"/>
  <c r="H21" i="9"/>
  <c r="H9" i="9"/>
  <c r="H11" i="9"/>
  <c r="H14" i="9"/>
  <c r="H16" i="9"/>
  <c r="H22" i="9"/>
  <c r="H25" i="9"/>
  <c r="H27" i="9"/>
  <c r="I29" i="9"/>
  <c r="H15" i="9"/>
  <c r="H17" i="9"/>
  <c r="H23" i="9"/>
  <c r="H10" i="9"/>
  <c r="H12" i="9"/>
  <c r="H18" i="9"/>
  <c r="H28" i="9"/>
  <c r="D19" i="9"/>
  <c r="D9" i="9"/>
  <c r="D20" i="9"/>
  <c r="D16" i="9"/>
  <c r="D21" i="9"/>
  <c r="D25" i="9"/>
  <c r="D28" i="9"/>
  <c r="D23" i="9"/>
  <c r="E29" i="9"/>
  <c r="D13" i="9"/>
  <c r="D14" i="9"/>
  <c r="D22" i="9"/>
  <c r="D26" i="9"/>
  <c r="D10" i="9"/>
  <c r="D27" i="9"/>
  <c r="D11" i="9"/>
  <c r="D17" i="9"/>
  <c r="D18" i="9"/>
  <c r="D28" i="8"/>
  <c r="H11" i="8"/>
  <c r="H14" i="8"/>
  <c r="H13" i="8"/>
  <c r="H16" i="8"/>
  <c r="H25" i="8"/>
  <c r="I29" i="8"/>
  <c r="D14" i="8"/>
  <c r="D23" i="8"/>
  <c r="D11" i="8"/>
  <c r="D9" i="8"/>
  <c r="D16" i="8"/>
  <c r="D27" i="8"/>
  <c r="H15" i="8"/>
  <c r="H18" i="8"/>
  <c r="H23" i="8"/>
  <c r="H10" i="8"/>
  <c r="H12" i="8"/>
  <c r="H17" i="8"/>
  <c r="D24" i="8"/>
  <c r="H22" i="8"/>
  <c r="H27" i="8"/>
  <c r="D18" i="8"/>
  <c r="D13" i="8"/>
  <c r="D25" i="8"/>
  <c r="D26" i="8"/>
  <c r="H20" i="8"/>
  <c r="H24" i="8"/>
  <c r="H26" i="8"/>
  <c r="H28" i="8"/>
  <c r="L27" i="7"/>
  <c r="L19" i="7"/>
  <c r="L15" i="7"/>
  <c r="L26" i="7"/>
  <c r="L18" i="7"/>
  <c r="L10" i="7"/>
  <c r="M29" i="7"/>
  <c r="L29" i="7"/>
  <c r="L25" i="7"/>
  <c r="L21" i="7"/>
  <c r="L17" i="7"/>
  <c r="L13" i="7"/>
  <c r="L23" i="7"/>
  <c r="L11" i="7"/>
  <c r="L9" i="7"/>
  <c r="L22" i="7"/>
  <c r="L14" i="7"/>
  <c r="L28" i="7"/>
  <c r="L24" i="7"/>
  <c r="L20" i="7"/>
  <c r="L16" i="7"/>
  <c r="L10" i="6"/>
  <c r="L12" i="6"/>
  <c r="L18" i="6"/>
  <c r="L22" i="6"/>
  <c r="L24" i="6"/>
  <c r="L28" i="6"/>
  <c r="L16" i="6"/>
  <c r="L21" i="6"/>
  <c r="L9" i="6"/>
  <c r="L11" i="6"/>
  <c r="L13" i="6"/>
  <c r="L23" i="6"/>
  <c r="L20" i="6"/>
  <c r="L25" i="6"/>
  <c r="L14" i="6"/>
  <c r="H23" i="6"/>
  <c r="H11" i="6"/>
  <c r="H19" i="6"/>
  <c r="H28" i="6"/>
  <c r="H27" i="6"/>
  <c r="H20" i="6"/>
  <c r="H24" i="6"/>
  <c r="H25" i="6"/>
  <c r="H18" i="6"/>
  <c r="H22" i="6"/>
  <c r="H26" i="6"/>
  <c r="H13" i="6"/>
  <c r="H17" i="6"/>
  <c r="H21" i="6"/>
  <c r="C29" i="6"/>
  <c r="D18" i="6"/>
  <c r="H12" i="6"/>
  <c r="L14" i="5"/>
  <c r="L9" i="5"/>
  <c r="L24" i="5"/>
  <c r="L21" i="5"/>
  <c r="H26" i="5"/>
  <c r="H19" i="5"/>
  <c r="H14" i="5"/>
  <c r="H16" i="5"/>
  <c r="L19" i="1"/>
  <c r="L22" i="1"/>
  <c r="L25" i="1"/>
  <c r="L27" i="1"/>
  <c r="L14" i="1"/>
  <c r="L17" i="1"/>
  <c r="L16" i="1"/>
  <c r="L23" i="1"/>
  <c r="L10" i="1"/>
  <c r="L29" i="1"/>
  <c r="L12" i="1"/>
  <c r="L29" i="25"/>
  <c r="D11" i="25"/>
  <c r="D24" i="25"/>
  <c r="D26" i="25"/>
  <c r="D20" i="25"/>
  <c r="D18" i="25"/>
  <c r="E29" i="25"/>
  <c r="D13" i="25"/>
  <c r="D15" i="25"/>
  <c r="H10" i="25"/>
  <c r="H22" i="25"/>
  <c r="D10" i="25"/>
  <c r="H12" i="25"/>
  <c r="H27" i="25"/>
  <c r="H25" i="25"/>
  <c r="D27" i="25"/>
  <c r="D12" i="25"/>
  <c r="D17" i="25"/>
  <c r="D9" i="25"/>
  <c r="H9" i="25"/>
  <c r="H19" i="25"/>
  <c r="H18" i="25"/>
  <c r="H14" i="25"/>
  <c r="H11" i="25"/>
  <c r="I29" i="25"/>
  <c r="D16" i="25"/>
  <c r="D19" i="25"/>
  <c r="D22" i="25"/>
  <c r="D25" i="25"/>
  <c r="D21" i="25"/>
  <c r="D28" i="25"/>
  <c r="D14" i="25"/>
  <c r="H20" i="25"/>
  <c r="H17" i="25"/>
  <c r="H24" i="25"/>
  <c r="D26" i="24"/>
  <c r="D10" i="24"/>
  <c r="D9" i="24"/>
  <c r="D11" i="24"/>
  <c r="D23" i="24"/>
  <c r="D24" i="24"/>
  <c r="D28" i="24"/>
  <c r="D16" i="24"/>
  <c r="D21" i="24"/>
  <c r="D14" i="24"/>
  <c r="D13" i="24"/>
  <c r="E29" i="24"/>
  <c r="D17" i="24"/>
  <c r="D12" i="24"/>
  <c r="D19" i="24"/>
  <c r="D22" i="24"/>
  <c r="D20" i="24"/>
  <c r="D18" i="24"/>
  <c r="D15" i="24"/>
  <c r="D27" i="24"/>
  <c r="D25" i="24"/>
  <c r="D29" i="19"/>
  <c r="D14" i="18"/>
  <c r="D18" i="18"/>
  <c r="D28" i="18"/>
  <c r="D22" i="18"/>
  <c r="D10" i="18"/>
  <c r="D11" i="18"/>
  <c r="D16" i="18"/>
  <c r="D17" i="18"/>
  <c r="D9" i="18"/>
  <c r="E29" i="18"/>
  <c r="D15" i="18"/>
  <c r="D24" i="18"/>
  <c r="D26" i="18"/>
  <c r="D13" i="18"/>
  <c r="D21" i="18"/>
  <c r="D12" i="18"/>
  <c r="D19" i="18"/>
  <c r="D27" i="18"/>
  <c r="D20" i="18"/>
  <c r="D25" i="18"/>
  <c r="H29" i="17"/>
  <c r="D29" i="17"/>
  <c r="D29" i="16"/>
  <c r="D24" i="15"/>
  <c r="E29" i="15"/>
  <c r="D25" i="15"/>
  <c r="D22" i="15"/>
  <c r="D16" i="15"/>
  <c r="D28" i="15"/>
  <c r="D18" i="15"/>
  <c r="D12" i="15"/>
  <c r="D23" i="15"/>
  <c r="D19" i="15"/>
  <c r="D11" i="15"/>
  <c r="D14" i="15"/>
  <c r="D20" i="15"/>
  <c r="D10" i="15"/>
  <c r="D13" i="15"/>
  <c r="D9" i="15"/>
  <c r="D15" i="15"/>
  <c r="D27" i="15"/>
  <c r="D9" i="13"/>
  <c r="D22" i="13"/>
  <c r="D15" i="13"/>
  <c r="D10" i="13"/>
  <c r="D23" i="13"/>
  <c r="D12" i="13"/>
  <c r="D16" i="13"/>
  <c r="E29" i="13"/>
  <c r="D19" i="13"/>
  <c r="D28" i="13"/>
  <c r="D18" i="13"/>
  <c r="D17" i="13"/>
  <c r="D25" i="13"/>
  <c r="D21" i="13"/>
  <c r="D20" i="13"/>
  <c r="D26" i="13"/>
  <c r="D14" i="13"/>
  <c r="D24" i="13"/>
  <c r="D11" i="13"/>
  <c r="D29" i="12"/>
  <c r="D26" i="11"/>
  <c r="D28" i="11"/>
  <c r="D9" i="11"/>
  <c r="D22" i="11"/>
  <c r="D23" i="11"/>
  <c r="D17" i="11"/>
  <c r="D21" i="11"/>
  <c r="D20" i="11"/>
  <c r="D10" i="11"/>
  <c r="D16" i="11"/>
  <c r="D19" i="11"/>
  <c r="D11" i="11"/>
  <c r="D25" i="11"/>
  <c r="D14" i="11"/>
  <c r="D12" i="11"/>
  <c r="D13" i="11"/>
  <c r="D15" i="11"/>
  <c r="D27" i="11"/>
  <c r="D24" i="11"/>
  <c r="L29" i="11"/>
  <c r="D25" i="10"/>
  <c r="D11" i="10"/>
  <c r="L29" i="10"/>
  <c r="D24" i="10"/>
  <c r="D19" i="10"/>
  <c r="D22" i="10"/>
  <c r="D26" i="10"/>
  <c r="D15" i="10"/>
  <c r="D16" i="10"/>
  <c r="D21" i="10"/>
  <c r="D10" i="10"/>
  <c r="D28" i="10"/>
  <c r="D17" i="10"/>
  <c r="D9" i="10"/>
  <c r="D14" i="10"/>
  <c r="D23" i="10"/>
  <c r="D20" i="10"/>
  <c r="E29" i="10"/>
  <c r="D13" i="10"/>
  <c r="D12" i="10"/>
  <c r="D27" i="10"/>
  <c r="H29" i="9"/>
  <c r="H29" i="8"/>
  <c r="D14" i="6"/>
  <c r="D20" i="6"/>
  <c r="D21" i="6"/>
  <c r="D10" i="6"/>
  <c r="D12" i="6"/>
  <c r="D15" i="6"/>
  <c r="D28" i="6"/>
  <c r="D23" i="6"/>
  <c r="D19" i="6"/>
  <c r="D13" i="6"/>
  <c r="D22" i="6"/>
  <c r="D11" i="6"/>
  <c r="D29" i="25"/>
  <c r="D29" i="24"/>
  <c r="E13" i="7"/>
  <c r="E18" i="7"/>
  <c r="E24" i="7"/>
  <c r="C29" i="7"/>
  <c r="D9" i="7"/>
  <c r="E29" i="6"/>
  <c r="E16" i="6"/>
  <c r="E10" i="6"/>
  <c r="E14" i="6"/>
  <c r="E20" i="6"/>
  <c r="E25" i="6"/>
  <c r="E26" i="6"/>
  <c r="D9" i="6"/>
  <c r="E21" i="6"/>
  <c r="E24" i="6"/>
  <c r="E13" i="6"/>
  <c r="D24" i="6"/>
  <c r="D27" i="6"/>
  <c r="D16" i="6"/>
  <c r="D17" i="6"/>
  <c r="H10" i="6"/>
  <c r="H9" i="6"/>
  <c r="H29" i="6"/>
  <c r="H14" i="6"/>
  <c r="H16" i="6"/>
  <c r="H15" i="6"/>
  <c r="L27" i="6"/>
  <c r="L17" i="6"/>
  <c r="L19" i="6"/>
  <c r="L29" i="6"/>
  <c r="L26" i="6"/>
  <c r="E19" i="6"/>
  <c r="E15" i="6"/>
  <c r="L11" i="5"/>
  <c r="L27" i="5"/>
  <c r="L10" i="5"/>
  <c r="L29" i="5"/>
  <c r="L15" i="5"/>
  <c r="D18" i="5"/>
  <c r="D17" i="5"/>
  <c r="D28" i="5"/>
  <c r="M29" i="5"/>
  <c r="L17" i="5"/>
  <c r="L12" i="5"/>
  <c r="L22" i="5"/>
  <c r="D25" i="5"/>
  <c r="D27" i="5"/>
  <c r="D20" i="5"/>
  <c r="D12" i="5"/>
  <c r="D23" i="5"/>
  <c r="E10" i="5"/>
  <c r="L26" i="5"/>
  <c r="L19" i="5"/>
  <c r="L18" i="5"/>
  <c r="L16" i="5"/>
  <c r="L23" i="5"/>
  <c r="L13" i="5"/>
  <c r="D15" i="5"/>
  <c r="D13" i="5"/>
  <c r="D10" i="1"/>
  <c r="D18" i="1"/>
  <c r="C29" i="1"/>
  <c r="D25" i="1"/>
  <c r="E10" i="1"/>
  <c r="D23" i="7"/>
  <c r="D10" i="7"/>
  <c r="D16" i="1"/>
  <c r="D12" i="1"/>
  <c r="D17" i="1"/>
  <c r="D27" i="1"/>
  <c r="D21" i="1"/>
  <c r="D15" i="1"/>
  <c r="D11" i="1"/>
  <c r="D20" i="1"/>
  <c r="D23" i="1"/>
  <c r="D9" i="1"/>
  <c r="D19" i="1"/>
  <c r="D26" i="1"/>
  <c r="E29" i="1"/>
  <c r="D28" i="1"/>
  <c r="D24" i="1"/>
  <c r="D13" i="1"/>
  <c r="D14" i="1"/>
  <c r="D29" i="1"/>
  <c r="D22" i="1"/>
  <c r="H24" i="5"/>
  <c r="H9" i="5"/>
  <c r="H10" i="5"/>
  <c r="H11" i="5"/>
  <c r="H22" i="5"/>
  <c r="H18" i="5"/>
  <c r="H21" i="5"/>
  <c r="H20" i="5"/>
  <c r="H28" i="5"/>
  <c r="H25" i="5"/>
  <c r="H15" i="5"/>
  <c r="I29" i="5"/>
  <c r="H23" i="5"/>
  <c r="H13" i="5"/>
  <c r="H12" i="5"/>
  <c r="H27" i="5"/>
  <c r="E29" i="7"/>
  <c r="D17" i="7"/>
  <c r="D28" i="7"/>
  <c r="D26" i="7"/>
  <c r="D12" i="7"/>
  <c r="D27" i="7"/>
  <c r="E9" i="7"/>
  <c r="D13" i="7"/>
  <c r="D14" i="7"/>
  <c r="H29" i="5"/>
  <c r="E29" i="5"/>
  <c r="D22" i="5"/>
  <c r="D26" i="5"/>
  <c r="D21" i="5"/>
  <c r="D14" i="5"/>
  <c r="F60" i="26"/>
  <c r="D20" i="20"/>
  <c r="D24" i="20"/>
  <c r="D12" i="20"/>
  <c r="E29" i="20"/>
  <c r="D19" i="20"/>
  <c r="D28" i="20"/>
  <c r="D17" i="20"/>
  <c r="D14" i="20"/>
  <c r="D22" i="20"/>
  <c r="D9" i="20"/>
  <c r="D21" i="20"/>
  <c r="D11" i="20"/>
  <c r="H14" i="20"/>
  <c r="H9" i="20"/>
  <c r="H29" i="20"/>
  <c r="H15" i="20"/>
  <c r="H20" i="20"/>
  <c r="H19" i="20"/>
  <c r="D18" i="20"/>
  <c r="D10" i="20"/>
  <c r="D25" i="20"/>
  <c r="H27" i="20"/>
  <c r="H21" i="20"/>
  <c r="H18" i="20"/>
  <c r="I29" i="20"/>
  <c r="H17" i="20"/>
  <c r="L10" i="20"/>
  <c r="L29" i="20"/>
  <c r="L23" i="20"/>
  <c r="L15" i="20"/>
  <c r="L18" i="20"/>
  <c r="D27" i="20"/>
  <c r="D23" i="20"/>
  <c r="D26" i="20"/>
  <c r="D13" i="20"/>
  <c r="H13" i="20"/>
  <c r="H28" i="20"/>
  <c r="H26" i="20"/>
  <c r="H10" i="20"/>
  <c r="H22" i="20"/>
  <c r="L11" i="20"/>
  <c r="L12" i="20"/>
  <c r="M29" i="20"/>
  <c r="L19" i="20"/>
  <c r="L25" i="20"/>
  <c r="D26" i="23"/>
  <c r="D21" i="23"/>
  <c r="D14" i="23"/>
  <c r="D25" i="23"/>
  <c r="D23" i="23"/>
  <c r="D19" i="23"/>
  <c r="D22" i="23"/>
  <c r="D27" i="23"/>
  <c r="D12" i="23"/>
  <c r="E29" i="23"/>
  <c r="D13" i="23"/>
  <c r="D28" i="23"/>
  <c r="D16" i="23"/>
  <c r="D20" i="23"/>
  <c r="D24" i="23"/>
  <c r="D11" i="23"/>
  <c r="D10" i="23"/>
  <c r="D17" i="23"/>
  <c r="D15" i="23"/>
  <c r="D18" i="23"/>
  <c r="D9" i="23"/>
  <c r="D29" i="6"/>
  <c r="L29" i="17"/>
  <c r="D22" i="14"/>
  <c r="D26" i="14"/>
  <c r="D24" i="14"/>
  <c r="D9" i="14"/>
  <c r="D16" i="14"/>
  <c r="D15" i="14"/>
  <c r="D13" i="14"/>
  <c r="D20" i="14"/>
  <c r="D11" i="14"/>
  <c r="D27" i="14"/>
  <c r="D12" i="14"/>
  <c r="E29" i="14"/>
  <c r="D10" i="14"/>
  <c r="D14" i="14"/>
  <c r="D28" i="14"/>
  <c r="D17" i="14"/>
  <c r="D25" i="14"/>
  <c r="D21" i="14"/>
  <c r="D18" i="14"/>
  <c r="D23" i="14"/>
  <c r="D19" i="14"/>
  <c r="D29" i="15"/>
  <c r="D27" i="13"/>
  <c r="D29" i="13"/>
  <c r="D12" i="9"/>
  <c r="D29" i="9"/>
  <c r="E17" i="5"/>
  <c r="H14" i="16"/>
  <c r="E25" i="25"/>
  <c r="E25" i="5"/>
  <c r="E18" i="1"/>
  <c r="D19" i="7"/>
  <c r="D24" i="7"/>
  <c r="D25" i="7"/>
  <c r="D16" i="7"/>
  <c r="D20" i="7"/>
  <c r="D21" i="15"/>
  <c r="D19" i="8"/>
  <c r="E14" i="5"/>
  <c r="L12" i="7"/>
  <c r="E19" i="5"/>
  <c r="E16" i="10"/>
  <c r="E24" i="15"/>
  <c r="H10" i="16"/>
  <c r="H29" i="16"/>
  <c r="E21" i="25"/>
  <c r="E13" i="5"/>
  <c r="D25" i="6"/>
  <c r="E20" i="11"/>
  <c r="E24" i="13"/>
  <c r="E12" i="15"/>
  <c r="E25" i="21"/>
  <c r="E16" i="21"/>
  <c r="E23" i="22"/>
  <c r="E22" i="22"/>
  <c r="E14" i="22"/>
  <c r="E12" i="22"/>
  <c r="D15" i="7"/>
  <c r="D22" i="7"/>
  <c r="D11" i="7"/>
  <c r="D29" i="7"/>
  <c r="D18" i="7"/>
  <c r="D21" i="7"/>
  <c r="D18" i="11"/>
  <c r="D29" i="11"/>
  <c r="D26" i="15"/>
  <c r="D17" i="8"/>
  <c r="D29" i="8"/>
  <c r="D9" i="21"/>
  <c r="D29" i="21"/>
  <c r="D14" i="21"/>
  <c r="D24" i="5"/>
  <c r="D29" i="5"/>
  <c r="E24" i="10"/>
  <c r="E9" i="11"/>
  <c r="E24" i="11"/>
  <c r="E28" i="21"/>
  <c r="E9" i="21"/>
  <c r="E14" i="21"/>
  <c r="E25" i="22"/>
  <c r="D29" i="20"/>
  <c r="D29" i="14"/>
  <c r="D29" i="23"/>
</calcChain>
</file>

<file path=xl/sharedStrings.xml><?xml version="1.0" encoding="utf-8"?>
<sst xmlns="http://schemas.openxmlformats.org/spreadsheetml/2006/main" count="1728" uniqueCount="134">
  <si>
    <t>BROJ</t>
  </si>
  <si>
    <t>Skupina bolesti - stanja</t>
  </si>
  <si>
    <t>%</t>
  </si>
  <si>
    <t>No.</t>
  </si>
  <si>
    <t>I</t>
  </si>
  <si>
    <t>II</t>
  </si>
  <si>
    <t>III</t>
  </si>
  <si>
    <t>IV</t>
  </si>
  <si>
    <t>V</t>
  </si>
  <si>
    <t>VI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</si>
  <si>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</si>
  <si>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</si>
  <si>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</si>
  <si>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</si>
  <si>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</si>
  <si>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</si>
  <si>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</si>
  <si>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</si>
  <si>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</si>
  <si>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</si>
  <si>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</si>
  <si>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</si>
  <si>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GRAD ZAGREB</t>
  </si>
  <si>
    <t>RANG</t>
  </si>
  <si>
    <t>VII</t>
  </si>
  <si>
    <t>ZAGREBAČKA</t>
  </si>
  <si>
    <t>KRAPINSKO-ZAGORSKA</t>
  </si>
  <si>
    <t>SISAČKO-MOSLAVAČKA</t>
  </si>
  <si>
    <t>VARAŽDINSKA</t>
  </si>
  <si>
    <t>KOPRIVNIČKO-KRIŽEVAČKA</t>
  </si>
  <si>
    <t>PRIMORSKO-GORANSKA</t>
  </si>
  <si>
    <t>VIROVITIČKO-PODRAVSKA</t>
  </si>
  <si>
    <t>POŽEŠKO-SLAVONSKA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</si>
  <si>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</si>
  <si>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</si>
  <si>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</si>
  <si>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</si>
  <si>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</si>
  <si>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</si>
  <si>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MEĐIMURSKA</t>
  </si>
  <si>
    <t xml:space="preserve">KARLOVAČKA </t>
  </si>
  <si>
    <t>Hrvatska</t>
  </si>
  <si>
    <t>BJELOVARSKO-BILOGORSKA</t>
  </si>
  <si>
    <t>LIČKO-SENJSKA</t>
  </si>
  <si>
    <t>BRODSKO-POSAVSKA</t>
  </si>
  <si>
    <t>DUBROVAČKO-NERETVANSKA</t>
  </si>
  <si>
    <t>XXII</t>
  </si>
  <si>
    <t>ICD 10 Code</t>
  </si>
  <si>
    <t>Diagnosis</t>
  </si>
  <si>
    <t>Izvor podataka:</t>
  </si>
  <si>
    <t xml:space="preserve">Source of information:  </t>
  </si>
  <si>
    <t>C61</t>
  </si>
  <si>
    <t>C50</t>
  </si>
  <si>
    <t>DIJAGNOZA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</si>
  <si>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</si>
  <si>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</si>
  <si>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</si>
  <si>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</si>
  <si>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</si>
  <si>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</si>
  <si>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</si>
  <si>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</si>
  <si>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</si>
  <si>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</si>
  <si>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</t>
  </si>
  <si>
    <t>I70</t>
  </si>
  <si>
    <t>Rank</t>
  </si>
  <si>
    <t xml:space="preserve">Dokumentacija Državnog zavoda za statistiku, 2023. god. </t>
  </si>
  <si>
    <r>
      <t xml:space="preserve">Tablica </t>
    </r>
    <r>
      <rPr>
        <i/>
        <sz val="8"/>
        <rFont val="Calibri"/>
        <family val="2"/>
        <charset val="238"/>
        <scheme val="minor"/>
      </rPr>
      <t>- Table</t>
    </r>
    <r>
      <rPr>
        <b/>
        <sz val="8"/>
        <rFont val="Calibri"/>
        <family val="2"/>
        <charset val="238"/>
        <scheme val="minor"/>
      </rPr>
      <t xml:space="preserve"> 15/I.</t>
    </r>
  </si>
  <si>
    <r>
      <t xml:space="preserve">RANG I UDJEL DESET VODEĆIH UZROKA SMRTI U HRVATSKOJ 2023. GODINE - UKUPNO </t>
    </r>
    <r>
      <rPr>
        <i/>
        <sz val="8"/>
        <rFont val="Calibri"/>
        <family val="2"/>
        <charset val="238"/>
        <scheme val="minor"/>
      </rPr>
      <t>- Rank of the 10 leading causes of death and their respective shares - total, Croatia 2023</t>
    </r>
  </si>
  <si>
    <r>
      <rPr>
        <b/>
        <sz val="8"/>
        <rFont val="Calibri"/>
        <family val="2"/>
        <charset val="238"/>
        <scheme val="minor"/>
      </rPr>
      <t>Ishemična bolest srca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Ischaemic heart diseases</t>
    </r>
  </si>
  <si>
    <r>
      <rPr>
        <b/>
        <sz val="8"/>
        <rFont val="Calibri"/>
        <family val="2"/>
        <charset val="238"/>
        <scheme val="minor"/>
      </rPr>
      <t>Hipertenzivna bolest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Hypertensive diseases</t>
    </r>
  </si>
  <si>
    <r>
      <t xml:space="preserve">Zloćudna novotvorina dušnika, dušnica i pluća - </t>
    </r>
    <r>
      <rPr>
        <i/>
        <sz val="8"/>
        <rFont val="Calibri"/>
        <family val="2"/>
        <charset val="238"/>
        <scheme val="minor"/>
      </rPr>
      <t>Malignant neoplasms of trachea, bronchus and lung</t>
    </r>
  </si>
  <si>
    <r>
      <rPr>
        <b/>
        <sz val="8"/>
        <rFont val="Calibri"/>
        <family val="2"/>
        <charset val="238"/>
        <scheme val="minor"/>
      </rPr>
      <t>Bronhitis, emfizem i astma</t>
    </r>
    <r>
      <rPr>
        <sz val="8"/>
        <rFont val="Calibri"/>
        <family val="2"/>
        <charset val="238"/>
        <scheme val="minor"/>
      </rPr>
      <t xml:space="preserve"> -</t>
    </r>
    <r>
      <rPr>
        <i/>
        <sz val="8"/>
        <rFont val="Calibri"/>
        <family val="2"/>
        <charset val="238"/>
        <scheme val="minor"/>
      </rPr>
      <t xml:space="preserve"> Bronchitis, emphysema and asthma</t>
    </r>
  </si>
  <si>
    <r>
      <rPr>
        <b/>
        <sz val="8"/>
        <rFont val="Calibri"/>
        <family val="2"/>
        <charset val="238"/>
        <scheme val="minor"/>
      </rPr>
      <t>Kronične bolesti jetre i ciroza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Chronic liver diseases and cirrhosis</t>
    </r>
  </si>
  <si>
    <r>
      <rPr>
        <b/>
        <sz val="8"/>
        <rFont val="Calibri"/>
        <family val="2"/>
        <charset val="238"/>
        <scheme val="minor"/>
      </rPr>
      <t>Bubrežna insuficijencij</t>
    </r>
    <r>
      <rPr>
        <sz val="8"/>
        <rFont val="Calibri"/>
        <family val="2"/>
        <charset val="238"/>
        <scheme val="minor"/>
      </rPr>
      <t>a -</t>
    </r>
    <r>
      <rPr>
        <i/>
        <sz val="8"/>
        <rFont val="Calibri"/>
        <family val="2"/>
        <charset val="238"/>
        <scheme val="minor"/>
      </rPr>
      <t xml:space="preserve"> Renal failure</t>
    </r>
  </si>
  <si>
    <r>
      <t xml:space="preserve">Ukupno 10 uzroka - </t>
    </r>
    <r>
      <rPr>
        <i/>
        <sz val="8"/>
        <rFont val="Calibri"/>
        <family val="2"/>
        <charset val="238"/>
        <scheme val="minor"/>
      </rPr>
      <t>First 10 causes</t>
    </r>
  </si>
  <si>
    <r>
      <t xml:space="preserve">UKUPNO </t>
    </r>
    <r>
      <rPr>
        <i/>
        <sz val="8"/>
        <rFont val="Calibri"/>
        <family val="2"/>
        <charset val="238"/>
        <scheme val="minor"/>
      </rPr>
      <t>- Total</t>
    </r>
  </si>
  <si>
    <r>
      <t xml:space="preserve">Tablica </t>
    </r>
    <r>
      <rPr>
        <i/>
        <sz val="8"/>
        <rFont val="Calibri"/>
        <family val="2"/>
        <charset val="238"/>
        <scheme val="minor"/>
      </rPr>
      <t>- Table</t>
    </r>
    <r>
      <rPr>
        <b/>
        <sz val="8"/>
        <rFont val="Calibri"/>
        <family val="2"/>
        <charset val="238"/>
        <scheme val="minor"/>
      </rPr>
      <t xml:space="preserve"> 15/II.</t>
    </r>
  </si>
  <si>
    <r>
      <t xml:space="preserve">RANG I UDJEL DESET VODEĆIH UZROKA SMRTI U HRVATSKOJ 2023. GODINE – MUŠKI </t>
    </r>
    <r>
      <rPr>
        <i/>
        <sz val="8"/>
        <rFont val="Calibri"/>
        <family val="2"/>
        <charset val="238"/>
        <scheme val="minor"/>
      </rPr>
      <t>Rank of the 10 leading causes of death and their respective shares - male, Croatia 2023</t>
    </r>
  </si>
  <si>
    <r>
      <rPr>
        <b/>
        <sz val="8"/>
        <rFont val="Calibri"/>
        <family val="2"/>
        <charset val="238"/>
        <scheme val="minor"/>
      </rPr>
      <t>Zloćudna novotvorina dušnika, dušnica i pluća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Malignant neoplasms of trachea, bronchus and lung</t>
    </r>
  </si>
  <si>
    <r>
      <rPr>
        <b/>
        <sz val="8"/>
        <rFont val="Calibri"/>
        <family val="2"/>
        <charset val="238"/>
        <scheme val="minor"/>
      </rPr>
      <t xml:space="preserve">Zloćudna novotvorina kestenjače (prostate) </t>
    </r>
    <r>
      <rPr>
        <i/>
        <sz val="8"/>
        <rFont val="Calibri"/>
        <family val="2"/>
        <charset val="238"/>
        <scheme val="minor"/>
      </rPr>
      <t>- Malignant neoplasm of prostate</t>
    </r>
  </si>
  <si>
    <r>
      <t xml:space="preserve">Tablica </t>
    </r>
    <r>
      <rPr>
        <i/>
        <sz val="8"/>
        <rFont val="Calibri"/>
        <family val="2"/>
        <charset val="238"/>
        <scheme val="minor"/>
      </rPr>
      <t>- Table</t>
    </r>
    <r>
      <rPr>
        <b/>
        <sz val="8"/>
        <rFont val="Calibri"/>
        <family val="2"/>
        <charset val="238"/>
        <scheme val="minor"/>
      </rPr>
      <t xml:space="preserve"> 15/III.</t>
    </r>
  </si>
  <si>
    <r>
      <t xml:space="preserve">RANG I UDJEL DESET VODEĆIH UZROKA SMRTI U HRVATSKOJ 2023. GODINE </t>
    </r>
    <r>
      <rPr>
        <i/>
        <sz val="8"/>
        <rFont val="Calibri"/>
        <family val="2"/>
        <charset val="238"/>
        <scheme val="minor"/>
      </rPr>
      <t xml:space="preserve">– </t>
    </r>
    <r>
      <rPr>
        <b/>
        <sz val="8"/>
        <rFont val="Calibri"/>
        <family val="2"/>
        <charset val="238"/>
        <scheme val="minor"/>
      </rPr>
      <t xml:space="preserve">ŽENE </t>
    </r>
    <r>
      <rPr>
        <i/>
        <sz val="8"/>
        <rFont val="Calibri"/>
        <family val="2"/>
        <charset val="238"/>
        <scheme val="minor"/>
      </rPr>
      <t>Rank of the 10 leading causes of death and their respective shares - female, Croatia 2023</t>
    </r>
  </si>
  <si>
    <r>
      <t>Zloćudna novotvorina dojke</t>
    </r>
    <r>
      <rPr>
        <sz val="8"/>
        <rFont val="Calibri"/>
        <family val="2"/>
        <charset val="238"/>
        <scheme val="minor"/>
      </rPr>
      <t xml:space="preserve"> -</t>
    </r>
    <r>
      <rPr>
        <i/>
        <sz val="8"/>
        <rFont val="Calibri"/>
        <family val="2"/>
        <charset val="238"/>
        <scheme val="minor"/>
      </rPr>
      <t xml:space="preserve"> Malignant neoplasm of breast</t>
    </r>
  </si>
  <si>
    <t>ŠIFRA MKB-10</t>
  </si>
  <si>
    <t>I20 - I25</t>
  </si>
  <si>
    <t>I10 - I15</t>
  </si>
  <si>
    <t>E10 - E14</t>
  </si>
  <si>
    <t>I60 - I69</t>
  </si>
  <si>
    <t>C33 - C34</t>
  </si>
  <si>
    <t>C18 - C21</t>
  </si>
  <si>
    <t>J40 - J47</t>
  </si>
  <si>
    <t>N17 - N19</t>
  </si>
  <si>
    <r>
      <rPr>
        <b/>
        <sz val="8"/>
        <rFont val="Calibri"/>
        <family val="2"/>
        <charset val="238"/>
        <scheme val="minor"/>
      </rPr>
      <t>Ateroskleroza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Atherosclerosis</t>
    </r>
    <r>
      <rPr>
        <sz val="8"/>
        <rFont val="Calibri"/>
        <family val="2"/>
        <charset val="238"/>
        <scheme val="minor"/>
      </rPr>
      <t xml:space="preserve"> </t>
    </r>
  </si>
  <si>
    <t>K70; K73 - K74</t>
  </si>
  <si>
    <t>Croatian Central Bureau of Statistics, 2023</t>
  </si>
  <si>
    <r>
      <rPr>
        <b/>
        <sz val="8"/>
        <rFont val="Calibri"/>
        <family val="2"/>
        <charset val="238"/>
        <scheme val="minor"/>
      </rPr>
      <t xml:space="preserve">Ishemična bolest srca </t>
    </r>
    <r>
      <rPr>
        <i/>
        <sz val="8"/>
        <rFont val="Calibri"/>
        <family val="2"/>
        <charset val="238"/>
        <scheme val="minor"/>
      </rPr>
      <t>- Ischaemic heart diseases</t>
    </r>
  </si>
  <si>
    <r>
      <rPr>
        <b/>
        <sz val="8"/>
        <rFont val="Calibri"/>
        <family val="2"/>
        <charset val="238"/>
        <scheme val="minor"/>
      </rPr>
      <t xml:space="preserve">Hipertenzivna bolest </t>
    </r>
    <r>
      <rPr>
        <i/>
        <sz val="8"/>
        <rFont val="Calibri"/>
        <family val="2"/>
        <charset val="238"/>
        <scheme val="minor"/>
      </rPr>
      <t>- Hypertensive diseases</t>
    </r>
  </si>
  <si>
    <r>
      <rPr>
        <b/>
        <sz val="8"/>
        <rFont val="Calibri"/>
        <family val="2"/>
        <charset val="238"/>
        <scheme val="minor"/>
      </rPr>
      <t xml:space="preserve">Cerebrovaskularne bolesti </t>
    </r>
    <r>
      <rPr>
        <i/>
        <sz val="8"/>
        <rFont val="Calibri"/>
        <family val="2"/>
        <charset val="238"/>
        <scheme val="minor"/>
      </rPr>
      <t>- Cerebrovascular diseases</t>
    </r>
  </si>
  <si>
    <r>
      <rPr>
        <b/>
        <sz val="8"/>
        <rFont val="Calibri"/>
        <family val="2"/>
        <charset val="238"/>
        <scheme val="minor"/>
      </rPr>
      <t xml:space="preserve">Zloćudne novotvorine debelog crijeva, rektuma i anusa </t>
    </r>
    <r>
      <rPr>
        <sz val="8"/>
        <rFont val="Calibri"/>
        <family val="2"/>
        <charset val="238"/>
        <scheme val="minor"/>
      </rPr>
      <t xml:space="preserve">- </t>
    </r>
    <r>
      <rPr>
        <i/>
        <sz val="8"/>
        <rFont val="Calibri"/>
        <family val="2"/>
        <charset val="238"/>
        <scheme val="minor"/>
      </rPr>
      <t>Malignant neoplasms of colon, rectum and anus</t>
    </r>
  </si>
  <si>
    <r>
      <rPr>
        <b/>
        <sz val="8"/>
        <rFont val="Calibri"/>
        <family val="2"/>
        <charset val="238"/>
        <scheme val="minor"/>
      </rPr>
      <t>Ateroskleroza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 xml:space="preserve">Atherosclerosis </t>
    </r>
  </si>
  <si>
    <r>
      <rPr>
        <b/>
        <sz val="8"/>
        <rFont val="Calibri"/>
        <family val="2"/>
        <charset val="238"/>
        <scheme val="minor"/>
      </rPr>
      <t>Cerebrovaskularne bolesti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Cerebrovascular diseases</t>
    </r>
  </si>
  <si>
    <r>
      <rPr>
        <b/>
        <sz val="8"/>
        <rFont val="Calibri"/>
        <family val="2"/>
        <charset val="238"/>
        <scheme val="minor"/>
      </rPr>
      <t>Ateroskleroza</t>
    </r>
    <r>
      <rPr>
        <sz val="8"/>
        <rFont val="Calibri"/>
        <family val="2"/>
        <charset val="238"/>
        <scheme val="minor"/>
      </rPr>
      <t xml:space="preserve"> -</t>
    </r>
    <r>
      <rPr>
        <i/>
        <sz val="8"/>
        <rFont val="Calibri"/>
        <family val="2"/>
        <charset val="238"/>
        <scheme val="minor"/>
      </rPr>
      <t xml:space="preserve"> Atherosclerosis </t>
    </r>
  </si>
  <si>
    <r>
      <t xml:space="preserve">Zloćudne novotvorine debelog crijeva, rektuma i anusa - </t>
    </r>
    <r>
      <rPr>
        <i/>
        <sz val="8"/>
        <rFont val="Calibri"/>
        <family val="2"/>
        <charset val="238"/>
        <scheme val="minor"/>
      </rPr>
      <t>Malignant neoplasms of colon, rectum and anus</t>
    </r>
  </si>
  <si>
    <r>
      <rPr>
        <b/>
        <sz val="8"/>
        <rFont val="Calibri"/>
        <family val="2"/>
        <charset val="238"/>
        <scheme val="minor"/>
      </rPr>
      <t>Šećerna bolest</t>
    </r>
    <r>
      <rPr>
        <sz val="8"/>
        <rFont val="Calibri"/>
        <family val="2"/>
        <charset val="238"/>
        <scheme val="minor"/>
      </rPr>
      <t xml:space="preserve"> - </t>
    </r>
    <r>
      <rPr>
        <i/>
        <sz val="8"/>
        <rFont val="Calibri"/>
        <family val="2"/>
        <charset val="238"/>
        <scheme val="minor"/>
      </rPr>
      <t>Diabetes mellitus</t>
    </r>
  </si>
  <si>
    <r>
      <t xml:space="preserve">Zarazne i parazitarne bolesti
</t>
    </r>
    <r>
      <rPr>
        <i/>
        <sz val="10"/>
        <rFont val="Calibri"/>
        <family val="2"/>
        <charset val="238"/>
      </rPr>
      <t>Infectious and parasitic diseases</t>
    </r>
  </si>
  <si>
    <r>
      <t xml:space="preserve">Novotvorine
</t>
    </r>
    <r>
      <rPr>
        <i/>
        <sz val="10"/>
        <rFont val="Calibri"/>
        <family val="2"/>
        <charset val="238"/>
      </rPr>
      <t>Neoplasms</t>
    </r>
  </si>
  <si>
    <r>
      <t xml:space="preserve">Bolesti krvi i krvotvornog sustava te određene bolesti imunološkog sustava
</t>
    </r>
    <r>
      <rPr>
        <i/>
        <sz val="10"/>
        <rFont val="Calibri"/>
        <family val="2"/>
        <charset val="238"/>
      </rPr>
      <t>Diseases of the blood and blood-forming organs and certain disorders involving the immune mechanism</t>
    </r>
  </si>
  <si>
    <r>
      <t xml:space="preserve">Endokrine bolesti, bolesti prehrane i metabolizma
</t>
    </r>
    <r>
      <rPr>
        <i/>
        <sz val="10"/>
        <rFont val="Calibri"/>
        <family val="2"/>
        <charset val="238"/>
      </rPr>
      <t>Endocrine, nutritional and metabolic diseases</t>
    </r>
  </si>
  <si>
    <r>
      <t xml:space="preserve">Duševni poremećaji i poremećaji ponašanja
</t>
    </r>
    <r>
      <rPr>
        <i/>
        <sz val="10"/>
        <rFont val="Calibri"/>
        <family val="2"/>
        <charset val="238"/>
      </rPr>
      <t>Mental and behavioural disorders</t>
    </r>
  </si>
  <si>
    <r>
      <t xml:space="preserve">Bolesti živčanog sustava
</t>
    </r>
    <r>
      <rPr>
        <i/>
        <sz val="10"/>
        <rFont val="Calibri"/>
        <family val="2"/>
        <charset val="238"/>
      </rPr>
      <t>Diseases of the nervous system</t>
    </r>
  </si>
  <si>
    <r>
      <t xml:space="preserve">Bolesti oka i očnih adneksa
</t>
    </r>
    <r>
      <rPr>
        <i/>
        <sz val="10"/>
        <rFont val="Calibri"/>
        <family val="2"/>
        <charset val="238"/>
      </rPr>
      <t>Diseases of the eye and adnexa</t>
    </r>
  </si>
  <si>
    <r>
      <t xml:space="preserve">Bolesti uha i mastoidnog nastavka
</t>
    </r>
    <r>
      <rPr>
        <i/>
        <sz val="10"/>
        <rFont val="Calibri"/>
        <family val="2"/>
        <charset val="238"/>
      </rPr>
      <t>Diseases of the ear and mastoid process</t>
    </r>
  </si>
  <si>
    <r>
      <t xml:space="preserve">Bolesti cirkulacijskog sustava
</t>
    </r>
    <r>
      <rPr>
        <i/>
        <sz val="10"/>
        <rFont val="Calibri"/>
        <family val="2"/>
        <charset val="238"/>
      </rPr>
      <t>Diseases of the circulatory system</t>
    </r>
  </si>
  <si>
    <r>
      <t xml:space="preserve">Bolesti dišnog sustava
</t>
    </r>
    <r>
      <rPr>
        <i/>
        <sz val="10"/>
        <rFont val="Calibri"/>
        <family val="2"/>
        <charset val="238"/>
      </rPr>
      <t>Diseases of the respiratory system</t>
    </r>
  </si>
  <si>
    <r>
      <t xml:space="preserve">Bolesti probavnog sustava
</t>
    </r>
    <r>
      <rPr>
        <i/>
        <sz val="10"/>
        <rFont val="Calibri"/>
        <family val="2"/>
        <charset val="238"/>
      </rPr>
      <t>Diseases of the digestive system</t>
    </r>
  </si>
  <si>
    <r>
      <t xml:space="preserve">Bolesti kože i potkožnog tkiva
</t>
    </r>
    <r>
      <rPr>
        <i/>
        <sz val="10"/>
        <rFont val="Calibri"/>
        <family val="2"/>
        <charset val="238"/>
      </rPr>
      <t xml:space="preserve">Diseases of the skin and subcutaneous tissue </t>
    </r>
  </si>
  <si>
    <r>
      <t xml:space="preserve">Bolesti mišićno-koštanog sustava i vezivnog tkiva
</t>
    </r>
    <r>
      <rPr>
        <i/>
        <sz val="10"/>
        <rFont val="Calibri"/>
        <family val="2"/>
        <charset val="238"/>
      </rPr>
      <t>Diseases of the musculo-skeletal system and connective tissue</t>
    </r>
  </si>
  <si>
    <r>
      <t xml:space="preserve">Bolesti sustava mokraćnih i spolnih organa
</t>
    </r>
    <r>
      <rPr>
        <i/>
        <sz val="10"/>
        <rFont val="Calibri"/>
        <family val="2"/>
        <charset val="238"/>
      </rPr>
      <t>Diseases of the genitourinary system</t>
    </r>
  </si>
  <si>
    <r>
      <t xml:space="preserve">Trudnoća, porod i babinje
</t>
    </r>
    <r>
      <rPr>
        <i/>
        <sz val="10"/>
        <rFont val="Calibri"/>
        <family val="2"/>
        <charset val="238"/>
      </rPr>
      <t xml:space="preserve">Pregnancy, childbirth and the puerperium </t>
    </r>
  </si>
  <si>
    <r>
      <t xml:space="preserve">Određena stanja nastala u perinatalnom razdoblju
</t>
    </r>
    <r>
      <rPr>
        <i/>
        <sz val="10"/>
        <rFont val="Calibri"/>
        <family val="2"/>
        <charset val="238"/>
      </rPr>
      <t>Certain conditions originating in the perinatal period</t>
    </r>
  </si>
  <si>
    <r>
      <t xml:space="preserve">Simptomi, znakovi i abnormalni klinički i laboratorijski nalazi neuvršteni drugamo
</t>
    </r>
    <r>
      <rPr>
        <i/>
        <sz val="10"/>
        <rFont val="Calibri"/>
        <family val="2"/>
        <charset val="238"/>
      </rPr>
      <t>Simptoms, signs and abnormal clinical and laboratory findings, NEC</t>
    </r>
  </si>
  <si>
    <r>
      <t xml:space="preserve">Ozljede, otrovanja i neke druge posljedice vanjskih uzroka
</t>
    </r>
    <r>
      <rPr>
        <i/>
        <sz val="10"/>
        <rFont val="Calibri"/>
        <family val="2"/>
        <charset val="238"/>
      </rPr>
      <t>Injury, poisoning and certain other consequences of external causes</t>
    </r>
  </si>
  <si>
    <r>
      <t xml:space="preserve">Šifre za posebne namjene (COVID-19)
</t>
    </r>
    <r>
      <rPr>
        <i/>
        <sz val="10"/>
        <rFont val="Calibri"/>
        <family val="2"/>
        <charset val="238"/>
      </rPr>
      <t>Codes for special purposes (COVID-19)</t>
    </r>
  </si>
  <si>
    <r>
      <t xml:space="preserve">Kongenitalne malformacije, deformiteti i kromosomske abnormalnosti
</t>
    </r>
    <r>
      <rPr>
        <i/>
        <sz val="10"/>
        <rFont val="Calibri"/>
        <family val="2"/>
        <charset val="238"/>
      </rPr>
      <t>Congenital malformations, deformations and chromosomal abnormalities</t>
    </r>
  </si>
  <si>
    <r>
      <t xml:space="preserve">UKUPNO - </t>
    </r>
    <r>
      <rPr>
        <b/>
        <i/>
        <sz val="10"/>
        <rFont val="Calibri"/>
        <family val="2"/>
        <charset val="238"/>
      </rPr>
      <t>Total</t>
    </r>
  </si>
  <si>
    <r>
      <t xml:space="preserve">MUŠKARCI - </t>
    </r>
    <r>
      <rPr>
        <b/>
        <i/>
        <sz val="10"/>
        <rFont val="Calibri"/>
        <family val="2"/>
        <charset val="238"/>
      </rPr>
      <t>Men</t>
    </r>
  </si>
  <si>
    <r>
      <t xml:space="preserve">ŽENE - </t>
    </r>
    <r>
      <rPr>
        <b/>
        <i/>
        <sz val="10"/>
        <rFont val="Calibri"/>
        <family val="2"/>
        <charset val="238"/>
      </rPr>
      <t>Women</t>
    </r>
  </si>
  <si>
    <t>Stopa na 100.000 stanovnika</t>
  </si>
  <si>
    <t>ICD-10 disease group</t>
  </si>
  <si>
    <t>Rate per 100,000 population</t>
  </si>
  <si>
    <t>*BROJ STANOVNIKA</t>
  </si>
  <si>
    <r>
      <rPr>
        <b/>
        <sz val="10"/>
        <rFont val="Calibri"/>
        <family val="2"/>
        <charset val="238"/>
        <scheme val="minor"/>
      </rPr>
      <t xml:space="preserve">UKUPNO
</t>
    </r>
    <r>
      <rPr>
        <i/>
        <sz val="10"/>
        <rFont val="Calibri"/>
        <family val="2"/>
        <charset val="238"/>
        <scheme val="minor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</si>
</sst>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,##0.0"/>
    <numFmt numFmtId="184" formatCode="0.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7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</cellStyleXfs>
  <cellXfs count="160">
    <xf numFmtId="0" fontId="0" fillId="0" borderId="0" xfId="0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3" fontId="11" fillId="0" borderId="11" xfId="0" applyNumberFormat="1" applyFont="1" applyFill="1" applyBorder="1" applyAlignment="1">
      <alignment vertical="center" wrapText="1"/>
    </xf>
    <xf numFmtId="174" fontId="11" fillId="0" borderId="11" xfId="0" applyNumberFormat="1" applyFont="1" applyFill="1" applyBorder="1" applyAlignment="1">
      <alignment vertical="center" wrapText="1"/>
    </xf>
    <xf numFmtId="184" fontId="11" fillId="0" borderId="0" xfId="0" applyNumberFormat="1" applyFont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174" fontId="11" fillId="0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174" fontId="11" fillId="0" borderId="2" xfId="0" applyNumberFormat="1" applyFont="1" applyFill="1" applyBorder="1" applyAlignment="1">
      <alignment vertical="center" wrapText="1"/>
    </xf>
    <xf numFmtId="3" fontId="10" fillId="0" borderId="9" xfId="0" applyNumberFormat="1" applyFont="1" applyBorder="1" applyAlignment="1">
      <alignment vertical="center" wrapText="1"/>
    </xf>
    <xf numFmtId="3" fontId="9" fillId="0" borderId="9" xfId="0" applyNumberFormat="1" applyFont="1" applyBorder="1" applyAlignment="1">
      <alignment vertical="center" wrapText="1"/>
    </xf>
    <xf numFmtId="184" fontId="9" fillId="0" borderId="9" xfId="0" applyNumberFormat="1" applyFont="1" applyBorder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9" fillId="0" borderId="9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1" fillId="0" borderId="2" xfId="0" applyNumberFormat="1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horizontal="right" vertical="center"/>
    </xf>
    <xf numFmtId="3" fontId="10" fillId="0" borderId="11" xfId="0" applyNumberFormat="1" applyFont="1" applyBorder="1" applyAlignment="1">
      <alignment vertical="center" wrapText="1"/>
    </xf>
    <xf numFmtId="184" fontId="11" fillId="0" borderId="11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184" fontId="11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184" fontId="11" fillId="0" borderId="2" xfId="0" applyNumberFormat="1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184" fontId="9" fillId="0" borderId="1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0" xfId="0" applyFont="1" applyBorder="1"/>
    <xf numFmtId="2" fontId="12" fillId="0" borderId="0" xfId="0" applyNumberFormat="1" applyFont="1" applyBorder="1"/>
    <xf numFmtId="0" fontId="14" fillId="0" borderId="0" xfId="0" applyFont="1" applyBorder="1"/>
    <xf numFmtId="2" fontId="14" fillId="0" borderId="0" xfId="0" applyNumberFormat="1" applyFont="1" applyBorder="1"/>
    <xf numFmtId="0" fontId="14" fillId="0" borderId="2" xfId="0" applyFont="1" applyBorder="1"/>
    <xf numFmtId="1" fontId="14" fillId="0" borderId="8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/>
    </xf>
    <xf numFmtId="3" fontId="14" fillId="2" borderId="8" xfId="0" applyNumberFormat="1" applyFont="1" applyFill="1" applyBorder="1"/>
    <xf numFmtId="4" fontId="12" fillId="0" borderId="8" xfId="0" applyNumberFormat="1" applyFont="1" applyBorder="1"/>
    <xf numFmtId="1" fontId="15" fillId="0" borderId="8" xfId="0" applyNumberFormat="1" applyFont="1" applyBorder="1" applyAlignment="1">
      <alignment horizontal="right"/>
    </xf>
    <xf numFmtId="1" fontId="12" fillId="0" borderId="8" xfId="0" applyNumberFormat="1" applyFont="1" applyBorder="1" applyAlignment="1">
      <alignment horizontal="right"/>
    </xf>
    <xf numFmtId="0" fontId="12" fillId="0" borderId="0" xfId="0" applyFont="1" applyFill="1" applyBorder="1"/>
    <xf numFmtId="0" fontId="14" fillId="0" borderId="8" xfId="0" applyFont="1" applyBorder="1"/>
    <xf numFmtId="4" fontId="12" fillId="0" borderId="8" xfId="0" applyNumberFormat="1" applyFont="1" applyFill="1" applyBorder="1"/>
    <xf numFmtId="1" fontId="12" fillId="0" borderId="8" xfId="0" applyNumberFormat="1" applyFont="1" applyBorder="1"/>
    <xf numFmtId="3" fontId="12" fillId="0" borderId="0" xfId="0" applyNumberFormat="1" applyFont="1" applyFill="1" applyBorder="1"/>
    <xf numFmtId="0" fontId="14" fillId="0" borderId="0" xfId="0" applyFont="1"/>
    <xf numFmtId="1" fontId="12" fillId="0" borderId="0" xfId="0" applyNumberFormat="1" applyFont="1" applyBorder="1"/>
    <xf numFmtId="4" fontId="12" fillId="0" borderId="0" xfId="0" applyNumberFormat="1" applyFont="1" applyFill="1" applyBorder="1"/>
    <xf numFmtId="4" fontId="12" fillId="0" borderId="0" xfId="0" applyNumberFormat="1" applyFont="1" applyBorder="1"/>
    <xf numFmtId="3" fontId="14" fillId="0" borderId="0" xfId="0" applyNumberFormat="1" applyFont="1"/>
    <xf numFmtId="3" fontId="12" fillId="0" borderId="0" xfId="0" applyNumberFormat="1" applyFont="1" applyBorder="1"/>
    <xf numFmtId="0" fontId="13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1" fontId="12" fillId="0" borderId="11" xfId="0" applyNumberFormat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2" fillId="0" borderId="2" xfId="0" applyFont="1" applyBorder="1"/>
    <xf numFmtId="0" fontId="12" fillId="0" borderId="4" xfId="0" applyFont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2" fillId="0" borderId="3" xfId="0" applyFont="1" applyBorder="1"/>
    <xf numFmtId="0" fontId="12" fillId="0" borderId="0" xfId="0" applyFont="1" applyAlignment="1">
      <alignment horizontal="right"/>
    </xf>
    <xf numFmtId="0" fontId="12" fillId="0" borderId="6" xfId="0" applyFont="1" applyBorder="1"/>
    <xf numFmtId="3" fontId="20" fillId="0" borderId="1" xfId="31" applyNumberFormat="1" applyFont="1" applyFill="1" applyBorder="1" applyAlignment="1">
      <alignment horizontal="right" wrapText="1"/>
    </xf>
    <xf numFmtId="3" fontId="12" fillId="0" borderId="8" xfId="0" applyNumberFormat="1" applyFont="1" applyBorder="1" applyAlignment="1">
      <alignment wrapText="1"/>
    </xf>
    <xf numFmtId="0" fontId="14" fillId="0" borderId="8" xfId="0" applyFont="1" applyBorder="1" applyAlignment="1">
      <alignment vertical="center"/>
    </xf>
    <xf numFmtId="3" fontId="12" fillId="0" borderId="0" xfId="0" applyNumberFormat="1" applyFont="1"/>
    <xf numFmtId="3" fontId="12" fillId="0" borderId="3" xfId="0" applyNumberFormat="1" applyFont="1" applyBorder="1"/>
    <xf numFmtId="3" fontId="21" fillId="0" borderId="1" xfId="35" applyNumberFormat="1" applyFont="1" applyFill="1" applyBorder="1" applyAlignment="1">
      <alignment horizontal="right" wrapText="1"/>
    </xf>
    <xf numFmtId="0" fontId="13" fillId="0" borderId="0" xfId="0" applyFont="1" applyBorder="1"/>
    <xf numFmtId="1" fontId="14" fillId="0" borderId="0" xfId="0" applyNumberFormat="1" applyFont="1" applyBorder="1"/>
    <xf numFmtId="0" fontId="12" fillId="0" borderId="0" xfId="0" applyFont="1" applyBorder="1" applyAlignment="1"/>
    <xf numFmtId="0" fontId="13" fillId="0" borderId="2" xfId="0" applyFont="1" applyBorder="1"/>
    <xf numFmtId="4" fontId="14" fillId="0" borderId="8" xfId="0" applyNumberFormat="1" applyFont="1" applyFill="1" applyBorder="1"/>
    <xf numFmtId="0" fontId="14" fillId="0" borderId="10" xfId="0" applyFont="1" applyFill="1" applyBorder="1" applyAlignment="1"/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Fill="1" applyBorder="1" applyAlignment="1">
      <alignment vertical="center"/>
    </xf>
    <xf numFmtId="3" fontId="14" fillId="3" borderId="8" xfId="0" applyNumberFormat="1" applyFont="1" applyFill="1" applyBorder="1" applyProtection="1">
      <protection locked="0"/>
    </xf>
    <xf numFmtId="3" fontId="14" fillId="3" borderId="8" xfId="0" applyNumberFormat="1" applyFont="1" applyFill="1" applyBorder="1"/>
    <xf numFmtId="3" fontId="14" fillId="3" borderId="8" xfId="0" applyNumberFormat="1" applyFont="1" applyFill="1" applyBorder="1" applyAlignment="1" applyProtection="1">
      <protection locked="0"/>
    </xf>
    <xf numFmtId="0" fontId="12" fillId="0" borderId="8" xfId="0" applyFont="1" applyFill="1" applyBorder="1" applyProtection="1">
      <protection locked="0"/>
    </xf>
    <xf numFmtId="0" fontId="12" fillId="0" borderId="8" xfId="0" applyFont="1" applyFill="1" applyBorder="1" applyAlignment="1" applyProtection="1">
      <protection locked="0"/>
    </xf>
    <xf numFmtId="0" fontId="14" fillId="0" borderId="5" xfId="0" applyFont="1" applyBorder="1"/>
    <xf numFmtId="3" fontId="14" fillId="0" borderId="6" xfId="0" applyNumberFormat="1" applyFont="1" applyBorder="1"/>
    <xf numFmtId="0" fontId="14" fillId="0" borderId="6" xfId="0" applyFont="1" applyBorder="1"/>
    <xf numFmtId="3" fontId="12" fillId="0" borderId="12" xfId="0" applyNumberFormat="1" applyFont="1" applyBorder="1"/>
    <xf numFmtId="3" fontId="21" fillId="0" borderId="1" xfId="33" applyNumberFormat="1" applyFont="1" applyFill="1" applyBorder="1" applyAlignment="1">
      <alignment horizontal="right" wrapText="1"/>
    </xf>
    <xf numFmtId="3" fontId="21" fillId="0" borderId="1" xfId="32" applyNumberFormat="1" applyFont="1" applyFill="1" applyBorder="1" applyAlignment="1">
      <alignment horizontal="right" wrapText="1"/>
    </xf>
    <xf numFmtId="0" fontId="14" fillId="0" borderId="0" xfId="0" applyFont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3" fontId="21" fillId="0" borderId="1" xfId="34" applyNumberFormat="1" applyFont="1" applyFill="1" applyBorder="1" applyAlignment="1">
      <alignment horizontal="right" wrapText="1"/>
    </xf>
    <xf numFmtId="0" fontId="14" fillId="0" borderId="5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0" borderId="8" xfId="0" applyFont="1" applyFill="1" applyBorder="1"/>
    <xf numFmtId="0" fontId="14" fillId="0" borderId="9" xfId="0" applyFont="1" applyFill="1" applyBorder="1"/>
    <xf numFmtId="3" fontId="14" fillId="0" borderId="11" xfId="0" applyNumberFormat="1" applyFont="1" applyFill="1" applyBorder="1" applyProtection="1">
      <protection locked="0"/>
    </xf>
    <xf numFmtId="0" fontId="14" fillId="0" borderId="7" xfId="0" applyFont="1" applyBorder="1" applyAlignment="1">
      <alignment horizontal="right"/>
    </xf>
  </cellXfs>
  <cellStyles count="37">
    <cellStyle name="Normal" xfId="0" builtinId="0"/>
    <cellStyle name="Normal 10" xfId="1"/>
    <cellStyle name="Normal 10 2" xfId="2"/>
    <cellStyle name="Normal 11" xfId="3"/>
    <cellStyle name="Normal 11 2" xfId="4"/>
    <cellStyle name="Normal 12" xfId="5"/>
    <cellStyle name="Normal 12 2" xfId="6"/>
    <cellStyle name="Normal 13" xfId="7"/>
    <cellStyle name="Normal 13 2" xfId="8"/>
    <cellStyle name="Normal 14" xfId="9"/>
    <cellStyle name="Normal 14 2" xfId="10"/>
    <cellStyle name="Normal 15" xfId="11"/>
    <cellStyle name="Normal 15 2" xfId="12"/>
    <cellStyle name="Normal 16" xfId="13"/>
    <cellStyle name="Normal 17" xfId="14"/>
    <cellStyle name="Normal 2" xfId="15"/>
    <cellStyle name="Normal 2 2" xfId="16"/>
    <cellStyle name="Normal 3" xfId="17"/>
    <cellStyle name="Normal 4" xfId="18"/>
    <cellStyle name="Normal 4 2" xfId="19"/>
    <cellStyle name="Normal 5" xfId="20"/>
    <cellStyle name="Normal 6" xfId="21"/>
    <cellStyle name="Normal 6 2" xfId="22"/>
    <cellStyle name="Normal 6 3" xfId="23"/>
    <cellStyle name="Normal 6 3 2" xfId="24"/>
    <cellStyle name="Normal 7" xfId="25"/>
    <cellStyle name="Normal 7 2" xfId="26"/>
    <cellStyle name="Normal 8" xfId="27"/>
    <cellStyle name="Normal 8 2" xfId="28"/>
    <cellStyle name="Normal 9" xfId="29"/>
    <cellStyle name="Normal 9 2" xfId="30"/>
    <cellStyle name="Normal_HR" xfId="31"/>
    <cellStyle name="Normal_Sheet1" xfId="32"/>
    <cellStyle name="Normal_VARAŽDIN" xfId="33"/>
    <cellStyle name="Normal_VIROVIT-PODR" xfId="34"/>
    <cellStyle name="Normal_ZAGREB" xfId="35"/>
    <cellStyle name="Normalno 2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139"/>
  <sheetViews>
    <sheetView tabSelected="1" zoomScaleNormal="100" workbookViewId="0"/>
  </sheetViews>
  <sheetFormatPr defaultRowHeight="11.25" x14ac:dyDescent="0.2"/>
  <cols>
    <col min="1" max="1" width="9.140625" style="1"/>
    <col min="2" max="2" width="15.7109375" style="30" customWidth="1"/>
    <col min="3" max="3" width="12" style="30" customWidth="1"/>
    <col min="4" max="4" width="75.7109375" style="1" customWidth="1"/>
    <col min="5" max="5" width="9.140625" style="1"/>
    <col min="6" max="6" width="9.140625" style="2"/>
    <col min="7" max="8" width="10" style="1" bestFit="1" customWidth="1"/>
    <col min="9" max="16384" width="9.140625" style="1"/>
  </cols>
  <sheetData>
    <row r="1" spans="2:7" x14ac:dyDescent="0.2">
      <c r="B1" s="50" t="s">
        <v>68</v>
      </c>
      <c r="C1" s="67" t="s">
        <v>69</v>
      </c>
    </row>
    <row r="2" spans="2:7" x14ac:dyDescent="0.2">
      <c r="B2" s="50"/>
      <c r="C2" s="50"/>
    </row>
    <row r="3" spans="2:7" x14ac:dyDescent="0.2">
      <c r="B3" s="51" t="s">
        <v>23</v>
      </c>
      <c r="C3" s="51" t="s">
        <v>85</v>
      </c>
      <c r="D3" s="3" t="s">
        <v>53</v>
      </c>
      <c r="E3" s="4" t="s">
        <v>0</v>
      </c>
      <c r="F3" s="4" t="s">
        <v>2</v>
      </c>
    </row>
    <row r="4" spans="2:7" x14ac:dyDescent="0.2">
      <c r="B4" s="46" t="s">
        <v>66</v>
      </c>
      <c r="C4" s="52" t="s">
        <v>47</v>
      </c>
      <c r="D4" s="6" t="s">
        <v>48</v>
      </c>
      <c r="E4" s="7" t="s">
        <v>3</v>
      </c>
    </row>
    <row r="5" spans="2:7" x14ac:dyDescent="0.2">
      <c r="B5" s="8" t="s">
        <v>54</v>
      </c>
      <c r="C5" s="51" t="s">
        <v>86</v>
      </c>
      <c r="D5" s="9" t="s">
        <v>70</v>
      </c>
      <c r="E5" s="10">
        <v>5899</v>
      </c>
      <c r="F5" s="11">
        <f>E5/$E$16*100</f>
        <v>11.504631886884447</v>
      </c>
      <c r="G5" s="12"/>
    </row>
    <row r="6" spans="2:7" x14ac:dyDescent="0.2">
      <c r="B6" s="13" t="s">
        <v>55</v>
      </c>
      <c r="C6" s="53" t="s">
        <v>87</v>
      </c>
      <c r="D6" s="15" t="s">
        <v>71</v>
      </c>
      <c r="E6" s="16">
        <v>4891</v>
      </c>
      <c r="F6" s="17">
        <f t="shared" ref="F6:F14" si="0">E6/$E$16*100</f>
        <v>9.5387615797172121</v>
      </c>
      <c r="G6" s="12"/>
    </row>
    <row r="7" spans="2:7" x14ac:dyDescent="0.2">
      <c r="B7" s="13" t="s">
        <v>56</v>
      </c>
      <c r="C7" s="53" t="s">
        <v>88</v>
      </c>
      <c r="D7" s="15" t="s">
        <v>105</v>
      </c>
      <c r="E7" s="16">
        <v>3957</v>
      </c>
      <c r="F7" s="17">
        <f t="shared" si="0"/>
        <v>7.7172111165285235</v>
      </c>
      <c r="G7" s="12"/>
    </row>
    <row r="8" spans="2:7" x14ac:dyDescent="0.2">
      <c r="B8" s="13" t="s">
        <v>57</v>
      </c>
      <c r="C8" s="53" t="s">
        <v>89</v>
      </c>
      <c r="D8" s="15" t="s">
        <v>102</v>
      </c>
      <c r="E8" s="16">
        <v>3255</v>
      </c>
      <c r="F8" s="17">
        <f t="shared" si="0"/>
        <v>6.3481228668941982</v>
      </c>
      <c r="G8" s="12"/>
    </row>
    <row r="9" spans="2:7" x14ac:dyDescent="0.2">
      <c r="B9" s="13" t="s">
        <v>58</v>
      </c>
      <c r="C9" s="53" t="s">
        <v>90</v>
      </c>
      <c r="D9" s="18" t="s">
        <v>72</v>
      </c>
      <c r="E9" s="16">
        <v>2903</v>
      </c>
      <c r="F9" s="17">
        <f t="shared" si="0"/>
        <v>5.6616284739151634</v>
      </c>
      <c r="G9" s="12"/>
    </row>
    <row r="10" spans="2:7" x14ac:dyDescent="0.2">
      <c r="B10" s="13" t="s">
        <v>59</v>
      </c>
      <c r="C10" s="53" t="s">
        <v>91</v>
      </c>
      <c r="D10" s="1" t="s">
        <v>100</v>
      </c>
      <c r="E10" s="16">
        <v>2019</v>
      </c>
      <c r="F10" s="17">
        <f t="shared" si="0"/>
        <v>3.9375914188200878</v>
      </c>
      <c r="G10" s="12"/>
    </row>
    <row r="11" spans="2:7" x14ac:dyDescent="0.2">
      <c r="B11" s="13" t="s">
        <v>60</v>
      </c>
      <c r="C11" s="53" t="s">
        <v>65</v>
      </c>
      <c r="D11" s="19" t="s">
        <v>94</v>
      </c>
      <c r="E11" s="16">
        <v>1653</v>
      </c>
      <c r="F11" s="17">
        <f t="shared" si="0"/>
        <v>3.2237932715748414</v>
      </c>
      <c r="G11" s="12"/>
    </row>
    <row r="12" spans="2:7" x14ac:dyDescent="0.2">
      <c r="B12" s="13" t="s">
        <v>61</v>
      </c>
      <c r="C12" s="53" t="s">
        <v>92</v>
      </c>
      <c r="D12" s="19" t="s">
        <v>73</v>
      </c>
      <c r="E12" s="16">
        <v>1628</v>
      </c>
      <c r="F12" s="17">
        <f t="shared" si="0"/>
        <v>3.1750365675280348</v>
      </c>
      <c r="G12" s="12"/>
    </row>
    <row r="13" spans="2:7" x14ac:dyDescent="0.2">
      <c r="B13" s="13" t="s">
        <v>62</v>
      </c>
      <c r="C13" s="53" t="s">
        <v>95</v>
      </c>
      <c r="D13" s="19" t="s">
        <v>74</v>
      </c>
      <c r="E13" s="16">
        <v>980</v>
      </c>
      <c r="F13" s="17">
        <f t="shared" si="0"/>
        <v>1.9112627986348121</v>
      </c>
      <c r="G13" s="12"/>
    </row>
    <row r="14" spans="2:7" x14ac:dyDescent="0.2">
      <c r="B14" s="20" t="s">
        <v>63</v>
      </c>
      <c r="C14" s="53" t="s">
        <v>93</v>
      </c>
      <c r="D14" s="1" t="s">
        <v>75</v>
      </c>
      <c r="E14" s="1">
        <v>891</v>
      </c>
      <c r="F14" s="21">
        <f t="shared" si="0"/>
        <v>1.7376889322281814</v>
      </c>
      <c r="G14" s="12"/>
    </row>
    <row r="15" spans="2:7" ht="15" customHeight="1" x14ac:dyDescent="0.2">
      <c r="B15" s="68" t="s">
        <v>76</v>
      </c>
      <c r="C15" s="54"/>
      <c r="D15" s="22"/>
      <c r="E15" s="23">
        <f>SUM(E5:E14)</f>
        <v>28076</v>
      </c>
      <c r="F15" s="24">
        <f>SUM(F5:F14)</f>
        <v>54.755728912725502</v>
      </c>
      <c r="G15" s="25"/>
    </row>
    <row r="16" spans="2:7" ht="12.75" customHeight="1" x14ac:dyDescent="0.2">
      <c r="B16" s="62" t="s">
        <v>77</v>
      </c>
      <c r="C16" s="55"/>
      <c r="D16" s="23"/>
      <c r="E16" s="23">
        <v>51275</v>
      </c>
      <c r="F16" s="26" t="s">
        <v>64</v>
      </c>
    </row>
    <row r="18" spans="2:7" x14ac:dyDescent="0.2">
      <c r="B18" s="56" t="s">
        <v>49</v>
      </c>
      <c r="C18" s="64" t="s">
        <v>67</v>
      </c>
    </row>
    <row r="19" spans="2:7" x14ac:dyDescent="0.2">
      <c r="B19" s="57" t="s">
        <v>50</v>
      </c>
      <c r="C19" s="65" t="s">
        <v>96</v>
      </c>
    </row>
    <row r="20" spans="2:7" x14ac:dyDescent="0.2">
      <c r="B20" s="57"/>
      <c r="C20" s="57"/>
    </row>
    <row r="21" spans="2:7" x14ac:dyDescent="0.2">
      <c r="B21" s="57"/>
      <c r="C21" s="57"/>
    </row>
    <row r="22" spans="2:7" x14ac:dyDescent="0.2">
      <c r="B22" s="57"/>
      <c r="C22" s="57"/>
    </row>
    <row r="23" spans="2:7" x14ac:dyDescent="0.2">
      <c r="B23" s="50" t="s">
        <v>78</v>
      </c>
      <c r="C23" s="67" t="s">
        <v>79</v>
      </c>
    </row>
    <row r="25" spans="2:7" x14ac:dyDescent="0.2">
      <c r="B25" s="51" t="s">
        <v>23</v>
      </c>
      <c r="C25" s="51" t="s">
        <v>85</v>
      </c>
      <c r="D25" s="3" t="s">
        <v>53</v>
      </c>
      <c r="E25" s="4" t="s">
        <v>0</v>
      </c>
      <c r="F25" s="4" t="s">
        <v>2</v>
      </c>
    </row>
    <row r="26" spans="2:7" x14ac:dyDescent="0.2">
      <c r="B26" s="63" t="s">
        <v>66</v>
      </c>
      <c r="C26" s="58" t="s">
        <v>47</v>
      </c>
      <c r="D26" s="6" t="s">
        <v>48</v>
      </c>
      <c r="E26" s="7" t="s">
        <v>3</v>
      </c>
      <c r="F26" s="28"/>
    </row>
    <row r="27" spans="2:7" ht="11.25" customHeight="1" x14ac:dyDescent="0.2">
      <c r="B27" s="8" t="s">
        <v>54</v>
      </c>
      <c r="C27" s="53" t="s">
        <v>86</v>
      </c>
      <c r="D27" s="9" t="s">
        <v>97</v>
      </c>
      <c r="E27" s="10">
        <v>3002</v>
      </c>
      <c r="F27" s="11">
        <f>E27/$E$38*100</f>
        <v>11.718780497325994</v>
      </c>
      <c r="G27" s="29"/>
    </row>
    <row r="28" spans="2:7" ht="11.25" customHeight="1" x14ac:dyDescent="0.2">
      <c r="B28" s="30" t="s">
        <v>55</v>
      </c>
      <c r="C28" s="53" t="s">
        <v>90</v>
      </c>
      <c r="D28" s="1" t="s">
        <v>80</v>
      </c>
      <c r="E28" s="16">
        <v>1949</v>
      </c>
      <c r="F28" s="17">
        <f t="shared" ref="F28:F36" si="1">E28/$E$38*100</f>
        <v>7.608228910489129</v>
      </c>
    </row>
    <row r="29" spans="2:7" ht="11.25" customHeight="1" x14ac:dyDescent="0.2">
      <c r="B29" s="30" t="s">
        <v>56</v>
      </c>
      <c r="C29" s="53" t="s">
        <v>87</v>
      </c>
      <c r="D29" s="1" t="s">
        <v>98</v>
      </c>
      <c r="E29" s="16">
        <v>1850</v>
      </c>
      <c r="F29" s="17">
        <f t="shared" si="1"/>
        <v>7.2217667954873725</v>
      </c>
    </row>
    <row r="30" spans="2:7" ht="11.25" customHeight="1" x14ac:dyDescent="0.2">
      <c r="B30" s="30" t="s">
        <v>57</v>
      </c>
      <c r="C30" s="53" t="s">
        <v>88</v>
      </c>
      <c r="D30" s="15" t="s">
        <v>105</v>
      </c>
      <c r="E30" s="16">
        <v>1777</v>
      </c>
      <c r="F30" s="17">
        <f t="shared" si="1"/>
        <v>6.936799781395167</v>
      </c>
    </row>
    <row r="31" spans="2:7" ht="11.25" customHeight="1" x14ac:dyDescent="0.2">
      <c r="B31" s="30" t="s">
        <v>58</v>
      </c>
      <c r="C31" s="53" t="s">
        <v>89</v>
      </c>
      <c r="D31" s="1" t="s">
        <v>99</v>
      </c>
      <c r="E31" s="1">
        <v>1433</v>
      </c>
      <c r="F31" s="17">
        <f t="shared" si="1"/>
        <v>5.5939415232072447</v>
      </c>
    </row>
    <row r="32" spans="2:7" ht="11.25" customHeight="1" x14ac:dyDescent="0.2">
      <c r="B32" s="30" t="s">
        <v>59</v>
      </c>
      <c r="C32" s="53" t="s">
        <v>91</v>
      </c>
      <c r="D32" s="1" t="s">
        <v>100</v>
      </c>
      <c r="E32" s="16">
        <v>1204</v>
      </c>
      <c r="F32" s="17">
        <f t="shared" si="1"/>
        <v>4.7000039036577279</v>
      </c>
    </row>
    <row r="33" spans="2:11" ht="11.25" customHeight="1" x14ac:dyDescent="0.2">
      <c r="B33" s="30" t="s">
        <v>60</v>
      </c>
      <c r="C33" s="53" t="s">
        <v>92</v>
      </c>
      <c r="D33" s="1" t="s">
        <v>73</v>
      </c>
      <c r="E33" s="16">
        <v>976</v>
      </c>
      <c r="F33" s="17">
        <f t="shared" si="1"/>
        <v>3.8099699418354995</v>
      </c>
    </row>
    <row r="34" spans="2:11" ht="11.25" customHeight="1" x14ac:dyDescent="0.2">
      <c r="B34" s="30" t="s">
        <v>61</v>
      </c>
      <c r="C34" s="53" t="s">
        <v>95</v>
      </c>
      <c r="D34" s="1" t="s">
        <v>74</v>
      </c>
      <c r="E34" s="16">
        <v>799</v>
      </c>
      <c r="F34" s="17">
        <f t="shared" si="1"/>
        <v>3.1190225241050866</v>
      </c>
    </row>
    <row r="35" spans="2:11" ht="11.25" customHeight="1" x14ac:dyDescent="0.2">
      <c r="B35" s="30" t="s">
        <v>62</v>
      </c>
      <c r="C35" s="53" t="s">
        <v>51</v>
      </c>
      <c r="D35" s="15" t="s">
        <v>81</v>
      </c>
      <c r="E35" s="16">
        <v>758</v>
      </c>
      <c r="F35" s="17">
        <f t="shared" si="1"/>
        <v>2.9589725572861774</v>
      </c>
    </row>
    <row r="36" spans="2:11" ht="11.25" customHeight="1" x14ac:dyDescent="0.2">
      <c r="B36" s="20" t="s">
        <v>63</v>
      </c>
      <c r="C36" s="59" t="s">
        <v>65</v>
      </c>
      <c r="D36" s="19" t="s">
        <v>101</v>
      </c>
      <c r="E36" s="31">
        <v>625</v>
      </c>
      <c r="F36" s="21">
        <f t="shared" si="1"/>
        <v>2.4397860795565443</v>
      </c>
    </row>
    <row r="37" spans="2:11" ht="14.25" customHeight="1" x14ac:dyDescent="0.2">
      <c r="B37" s="68" t="s">
        <v>76</v>
      </c>
      <c r="C37" s="59"/>
      <c r="D37" s="22"/>
      <c r="E37" s="23">
        <f>SUM(E27:E36)</f>
        <v>14373</v>
      </c>
      <c r="F37" s="24">
        <f>SUM(F27:F36)</f>
        <v>56.107272514345937</v>
      </c>
      <c r="G37" s="12"/>
    </row>
    <row r="38" spans="2:11" ht="12.75" customHeight="1" x14ac:dyDescent="0.2">
      <c r="B38" s="62" t="s">
        <v>77</v>
      </c>
      <c r="C38" s="54"/>
      <c r="D38" s="32"/>
      <c r="E38" s="23">
        <v>25617</v>
      </c>
      <c r="F38" s="26" t="s">
        <v>64</v>
      </c>
    </row>
    <row r="39" spans="2:11" ht="12.75" customHeight="1" x14ac:dyDescent="0.2">
      <c r="B39" s="61"/>
      <c r="C39" s="53"/>
      <c r="D39" s="27"/>
      <c r="E39" s="14"/>
      <c r="F39" s="33"/>
    </row>
    <row r="40" spans="2:11" ht="12.75" customHeight="1" x14ac:dyDescent="0.2">
      <c r="B40" s="56" t="s">
        <v>49</v>
      </c>
      <c r="C40" s="64" t="s">
        <v>67</v>
      </c>
      <c r="D40" s="27"/>
      <c r="E40" s="14"/>
      <c r="F40" s="33"/>
    </row>
    <row r="41" spans="2:11" ht="12.75" customHeight="1" x14ac:dyDescent="0.2">
      <c r="B41" s="57" t="s">
        <v>50</v>
      </c>
      <c r="C41" s="65" t="s">
        <v>96</v>
      </c>
      <c r="D41" s="27"/>
      <c r="E41" s="14"/>
      <c r="F41" s="33"/>
    </row>
    <row r="42" spans="2:11" ht="12.75" customHeight="1" x14ac:dyDescent="0.2">
      <c r="B42" s="61"/>
      <c r="C42" s="53"/>
      <c r="D42" s="27"/>
      <c r="E42" s="14"/>
      <c r="F42" s="33"/>
    </row>
    <row r="43" spans="2:11" ht="12.75" customHeight="1" x14ac:dyDescent="0.2">
      <c r="B43" s="61"/>
      <c r="C43" s="53"/>
      <c r="D43" s="27"/>
      <c r="E43" s="14"/>
      <c r="F43" s="33"/>
    </row>
    <row r="44" spans="2:11" ht="12.75" customHeight="1" x14ac:dyDescent="0.2">
      <c r="B44" s="61"/>
      <c r="C44" s="53"/>
      <c r="D44" s="27"/>
      <c r="E44" s="14"/>
      <c r="F44" s="33"/>
    </row>
    <row r="45" spans="2:11" ht="12.75" customHeight="1" x14ac:dyDescent="0.2">
      <c r="B45" s="61"/>
      <c r="C45" s="53"/>
      <c r="D45" s="27"/>
      <c r="E45" s="14"/>
      <c r="F45" s="33"/>
      <c r="J45" s="34"/>
      <c r="K45" s="29"/>
    </row>
    <row r="46" spans="2:11" s="35" customFormat="1" ht="12.75" x14ac:dyDescent="0.2">
      <c r="B46" s="60" t="s">
        <v>82</v>
      </c>
      <c r="C46" s="66" t="s">
        <v>83</v>
      </c>
      <c r="F46" s="36"/>
    </row>
    <row r="48" spans="2:11" x14ac:dyDescent="0.2">
      <c r="B48" s="51" t="s">
        <v>23</v>
      </c>
      <c r="C48" s="51" t="s">
        <v>85</v>
      </c>
      <c r="D48" s="3" t="s">
        <v>53</v>
      </c>
      <c r="E48" s="4" t="s">
        <v>0</v>
      </c>
      <c r="F48" s="4" t="s">
        <v>2</v>
      </c>
    </row>
    <row r="49" spans="2:7" x14ac:dyDescent="0.2">
      <c r="B49" s="63" t="s">
        <v>66</v>
      </c>
      <c r="C49" s="52" t="s">
        <v>47</v>
      </c>
      <c r="D49" s="6" t="s">
        <v>48</v>
      </c>
      <c r="E49" s="7" t="s">
        <v>3</v>
      </c>
      <c r="F49" s="28"/>
    </row>
    <row r="50" spans="2:7" s="15" customFormat="1" x14ac:dyDescent="0.2">
      <c r="B50" s="51" t="s">
        <v>54</v>
      </c>
      <c r="C50" s="51" t="s">
        <v>87</v>
      </c>
      <c r="D50" s="37" t="s">
        <v>98</v>
      </c>
      <c r="E50" s="10">
        <v>3041</v>
      </c>
      <c r="F50" s="38">
        <f>E50/$E$61*100</f>
        <v>11.852053940291526</v>
      </c>
      <c r="G50" s="19"/>
    </row>
    <row r="51" spans="2:7" s="15" customFormat="1" x14ac:dyDescent="0.2">
      <c r="B51" s="53" t="s">
        <v>55</v>
      </c>
      <c r="C51" s="61" t="s">
        <v>86</v>
      </c>
      <c r="D51" s="39" t="s">
        <v>97</v>
      </c>
      <c r="E51" s="16">
        <v>2897</v>
      </c>
      <c r="F51" s="40">
        <f t="shared" ref="F51:F59" si="2">E51/$E$61*100</f>
        <v>11.290825473536518</v>
      </c>
    </row>
    <row r="52" spans="2:7" s="15" customFormat="1" x14ac:dyDescent="0.2">
      <c r="B52" s="45" t="s">
        <v>56</v>
      </c>
      <c r="C52" s="45" t="s">
        <v>88</v>
      </c>
      <c r="D52" s="15" t="s">
        <v>105</v>
      </c>
      <c r="E52" s="16">
        <v>2180</v>
      </c>
      <c r="F52" s="40">
        <f t="shared" si="2"/>
        <v>8.4963753994855402</v>
      </c>
    </row>
    <row r="53" spans="2:7" s="15" customFormat="1" x14ac:dyDescent="0.2">
      <c r="B53" s="45" t="s">
        <v>57</v>
      </c>
      <c r="C53" s="45" t="s">
        <v>89</v>
      </c>
      <c r="D53" s="39" t="s">
        <v>99</v>
      </c>
      <c r="E53" s="16">
        <v>1822</v>
      </c>
      <c r="F53" s="40">
        <f t="shared" si="2"/>
        <v>7.1010990724140619</v>
      </c>
    </row>
    <row r="54" spans="2:7" s="15" customFormat="1" x14ac:dyDescent="0.2">
      <c r="B54" s="45" t="s">
        <v>58</v>
      </c>
      <c r="C54" s="53" t="s">
        <v>65</v>
      </c>
      <c r="D54" s="29" t="s">
        <v>103</v>
      </c>
      <c r="E54" s="19">
        <v>1028</v>
      </c>
      <c r="F54" s="40">
        <f t="shared" si="2"/>
        <v>4.006547665445475</v>
      </c>
    </row>
    <row r="55" spans="2:7" s="15" customFormat="1" x14ac:dyDescent="0.2">
      <c r="B55" s="45" t="s">
        <v>59</v>
      </c>
      <c r="C55" s="45" t="s">
        <v>90</v>
      </c>
      <c r="D55" s="18" t="s">
        <v>72</v>
      </c>
      <c r="E55" s="16">
        <v>954</v>
      </c>
      <c r="F55" s="40">
        <f t="shared" si="2"/>
        <v>3.7181385922519294</v>
      </c>
    </row>
    <row r="56" spans="2:7" s="15" customFormat="1" x14ac:dyDescent="0.2">
      <c r="B56" s="45" t="s">
        <v>60</v>
      </c>
      <c r="C56" s="45" t="s">
        <v>91</v>
      </c>
      <c r="D56" s="18" t="s">
        <v>104</v>
      </c>
      <c r="E56" s="16">
        <v>815</v>
      </c>
      <c r="F56" s="40">
        <f t="shared" si="2"/>
        <v>3.1763972250370252</v>
      </c>
    </row>
    <row r="57" spans="2:7" s="15" customFormat="1" x14ac:dyDescent="0.2">
      <c r="B57" s="45" t="s">
        <v>61</v>
      </c>
      <c r="C57" s="53" t="s">
        <v>52</v>
      </c>
      <c r="D57" s="41" t="s">
        <v>84</v>
      </c>
      <c r="E57" s="16">
        <v>707</v>
      </c>
      <c r="F57" s="40">
        <f t="shared" si="2"/>
        <v>2.7554758749707693</v>
      </c>
    </row>
    <row r="58" spans="2:7" s="15" customFormat="1" x14ac:dyDescent="0.2">
      <c r="B58" s="45" t="s">
        <v>62</v>
      </c>
      <c r="C58" s="53" t="s">
        <v>92</v>
      </c>
      <c r="D58" s="19" t="s">
        <v>73</v>
      </c>
      <c r="E58" s="16">
        <v>652</v>
      </c>
      <c r="F58" s="40">
        <f t="shared" si="2"/>
        <v>2.5411177800296203</v>
      </c>
    </row>
    <row r="59" spans="2:7" s="15" customFormat="1" x14ac:dyDescent="0.2">
      <c r="B59" s="53" t="s">
        <v>63</v>
      </c>
      <c r="C59" s="53" t="s">
        <v>93</v>
      </c>
      <c r="D59" s="1" t="s">
        <v>75</v>
      </c>
      <c r="E59" s="15">
        <v>502</v>
      </c>
      <c r="F59" s="42">
        <f t="shared" si="2"/>
        <v>1.9565047938264868</v>
      </c>
    </row>
    <row r="60" spans="2:7" s="15" customFormat="1" x14ac:dyDescent="0.2">
      <c r="B60" s="68" t="s">
        <v>76</v>
      </c>
      <c r="C60" s="51"/>
      <c r="D60" s="37"/>
      <c r="E60" s="43">
        <f>SUM(E50:E59)</f>
        <v>14598</v>
      </c>
      <c r="F60" s="44">
        <f>SUM(F50:F59)</f>
        <v>56.894535817288961</v>
      </c>
      <c r="G60" s="40"/>
    </row>
    <row r="61" spans="2:7" ht="12.75" customHeight="1" x14ac:dyDescent="0.2">
      <c r="B61" s="62" t="s">
        <v>77</v>
      </c>
      <c r="C61" s="55"/>
      <c r="D61" s="23"/>
      <c r="E61" s="23">
        <v>25658</v>
      </c>
      <c r="F61" s="26" t="s">
        <v>64</v>
      </c>
    </row>
    <row r="63" spans="2:7" ht="12.75" customHeight="1" x14ac:dyDescent="0.2">
      <c r="B63" s="64" t="s">
        <v>49</v>
      </c>
      <c r="C63" s="64" t="s">
        <v>67</v>
      </c>
      <c r="D63" s="27"/>
      <c r="E63" s="14"/>
      <c r="F63" s="33"/>
    </row>
    <row r="64" spans="2:7" ht="12.75" customHeight="1" x14ac:dyDescent="0.2">
      <c r="B64" s="65" t="s">
        <v>50</v>
      </c>
      <c r="C64" s="65" t="s">
        <v>96</v>
      </c>
      <c r="D64" s="27"/>
      <c r="E64" s="14"/>
      <c r="F64" s="33"/>
    </row>
    <row r="78" spans="2:5" x14ac:dyDescent="0.2">
      <c r="B78" s="45"/>
      <c r="C78" s="45"/>
    </row>
    <row r="80" spans="2:5" x14ac:dyDescent="0.2">
      <c r="B80" s="45"/>
      <c r="C80" s="45"/>
      <c r="D80" s="34"/>
      <c r="E80" s="34"/>
    </row>
    <row r="81" spans="2:5" x14ac:dyDescent="0.2">
      <c r="B81" s="46"/>
      <c r="C81" s="46"/>
      <c r="D81" s="5"/>
    </row>
    <row r="82" spans="2:5" x14ac:dyDescent="0.2">
      <c r="B82" s="45"/>
      <c r="C82" s="45"/>
      <c r="D82" s="47"/>
      <c r="E82" s="5"/>
    </row>
    <row r="83" spans="2:5" x14ac:dyDescent="0.2">
      <c r="B83" s="45"/>
      <c r="C83" s="45"/>
      <c r="D83" s="47"/>
    </row>
    <row r="84" spans="2:5" x14ac:dyDescent="0.2">
      <c r="B84" s="45"/>
      <c r="C84" s="45"/>
      <c r="D84" s="47"/>
    </row>
    <row r="85" spans="2:5" x14ac:dyDescent="0.2">
      <c r="B85" s="45"/>
      <c r="C85" s="45"/>
      <c r="D85" s="47"/>
      <c r="E85" s="5"/>
    </row>
    <row r="86" spans="2:5" x14ac:dyDescent="0.2">
      <c r="B86" s="45"/>
      <c r="C86" s="45"/>
      <c r="D86" s="47"/>
    </row>
    <row r="87" spans="2:5" x14ac:dyDescent="0.2">
      <c r="B87" s="45"/>
      <c r="C87" s="45"/>
      <c r="D87" s="29"/>
    </row>
    <row r="88" spans="2:5" x14ac:dyDescent="0.2">
      <c r="B88" s="45"/>
      <c r="C88" s="45"/>
      <c r="D88" s="29"/>
    </row>
    <row r="89" spans="2:5" x14ac:dyDescent="0.2">
      <c r="B89" s="45"/>
      <c r="C89" s="45"/>
      <c r="D89" s="29"/>
      <c r="E89" s="5"/>
    </row>
    <row r="90" spans="2:5" x14ac:dyDescent="0.2">
      <c r="B90" s="45"/>
    </row>
    <row r="91" spans="2:5" x14ac:dyDescent="0.2">
      <c r="B91" s="45"/>
      <c r="C91" s="46"/>
    </row>
    <row r="92" spans="2:5" x14ac:dyDescent="0.2">
      <c r="B92" s="45"/>
      <c r="C92" s="48"/>
      <c r="D92" s="34"/>
    </row>
    <row r="93" spans="2:5" x14ac:dyDescent="0.2">
      <c r="B93" s="45"/>
      <c r="C93" s="48"/>
      <c r="D93" s="34"/>
    </row>
    <row r="96" spans="2:5" x14ac:dyDescent="0.2">
      <c r="C96" s="46"/>
      <c r="D96" s="5"/>
    </row>
    <row r="99" spans="2:5" x14ac:dyDescent="0.2">
      <c r="B99" s="45"/>
      <c r="C99" s="45"/>
    </row>
    <row r="100" spans="2:5" x14ac:dyDescent="0.2">
      <c r="B100" s="46"/>
    </row>
    <row r="101" spans="2:5" x14ac:dyDescent="0.2">
      <c r="B101" s="45"/>
      <c r="C101" s="45"/>
      <c r="D101" s="34"/>
      <c r="E101" s="34"/>
    </row>
    <row r="102" spans="2:5" x14ac:dyDescent="0.2">
      <c r="B102" s="46"/>
      <c r="C102" s="46"/>
      <c r="D102" s="5"/>
    </row>
    <row r="103" spans="2:5" x14ac:dyDescent="0.2">
      <c r="B103" s="45"/>
      <c r="C103" s="45"/>
      <c r="D103" s="47"/>
      <c r="E103" s="5"/>
    </row>
    <row r="104" spans="2:5" x14ac:dyDescent="0.2">
      <c r="B104" s="45"/>
      <c r="C104" s="45"/>
      <c r="D104" s="47"/>
    </row>
    <row r="105" spans="2:5" x14ac:dyDescent="0.2">
      <c r="B105" s="45"/>
      <c r="C105" s="45"/>
      <c r="D105" s="29"/>
    </row>
    <row r="106" spans="2:5" x14ac:dyDescent="0.2">
      <c r="B106" s="45"/>
      <c r="C106" s="45"/>
      <c r="D106" s="29"/>
    </row>
    <row r="107" spans="2:5" x14ac:dyDescent="0.2">
      <c r="B107" s="45"/>
      <c r="C107" s="45"/>
      <c r="D107" s="29"/>
    </row>
    <row r="108" spans="2:5" x14ac:dyDescent="0.2">
      <c r="B108" s="45"/>
      <c r="C108" s="45"/>
      <c r="D108" s="47"/>
    </row>
    <row r="109" spans="2:5" x14ac:dyDescent="0.2">
      <c r="B109" s="45"/>
      <c r="C109" s="45"/>
      <c r="D109" s="29"/>
    </row>
    <row r="110" spans="2:5" x14ac:dyDescent="0.2">
      <c r="B110" s="45"/>
      <c r="C110" s="45"/>
    </row>
    <row r="111" spans="2:5" x14ac:dyDescent="0.2">
      <c r="B111" s="45"/>
      <c r="C111" s="45"/>
    </row>
    <row r="112" spans="2:5" x14ac:dyDescent="0.2">
      <c r="B112" s="45"/>
    </row>
    <row r="113" spans="2:5" x14ac:dyDescent="0.2">
      <c r="B113" s="45"/>
      <c r="C113" s="48"/>
      <c r="D113" s="34"/>
    </row>
    <row r="114" spans="2:5" x14ac:dyDescent="0.2">
      <c r="B114" s="45"/>
      <c r="C114" s="48"/>
      <c r="D114" s="34"/>
    </row>
    <row r="117" spans="2:5" x14ac:dyDescent="0.2">
      <c r="C117" s="46"/>
      <c r="D117" s="5"/>
    </row>
    <row r="119" spans="2:5" x14ac:dyDescent="0.2">
      <c r="B119" s="45"/>
    </row>
    <row r="120" spans="2:5" x14ac:dyDescent="0.2">
      <c r="B120" s="45"/>
      <c r="C120" s="45"/>
    </row>
    <row r="121" spans="2:5" x14ac:dyDescent="0.2">
      <c r="B121" s="46"/>
    </row>
    <row r="122" spans="2:5" x14ac:dyDescent="0.2">
      <c r="B122" s="45"/>
      <c r="C122" s="45"/>
      <c r="D122" s="34"/>
      <c r="E122" s="34"/>
    </row>
    <row r="123" spans="2:5" x14ac:dyDescent="0.2">
      <c r="B123" s="46"/>
      <c r="C123" s="46"/>
      <c r="D123" s="5"/>
    </row>
    <row r="124" spans="2:5" x14ac:dyDescent="0.2">
      <c r="B124" s="45"/>
      <c r="C124" s="45"/>
      <c r="D124" s="47"/>
    </row>
    <row r="125" spans="2:5" x14ac:dyDescent="0.2">
      <c r="B125" s="45"/>
      <c r="C125" s="49"/>
    </row>
    <row r="126" spans="2:5" x14ac:dyDescent="0.2">
      <c r="B126" s="45"/>
      <c r="C126" s="45"/>
      <c r="D126" s="47"/>
    </row>
    <row r="127" spans="2:5" x14ac:dyDescent="0.2">
      <c r="B127" s="45"/>
      <c r="C127" s="45"/>
      <c r="D127" s="47"/>
      <c r="E127" s="5"/>
    </row>
    <row r="128" spans="2:5" x14ac:dyDescent="0.2">
      <c r="B128" s="45"/>
      <c r="C128" s="45"/>
      <c r="D128" s="29"/>
    </row>
    <row r="129" spans="2:4" x14ac:dyDescent="0.2">
      <c r="B129" s="45"/>
      <c r="C129" s="46"/>
    </row>
    <row r="130" spans="2:4" x14ac:dyDescent="0.2">
      <c r="B130" s="45"/>
      <c r="C130" s="45"/>
    </row>
    <row r="131" spans="2:4" x14ac:dyDescent="0.2">
      <c r="B131" s="45"/>
      <c r="C131" s="45"/>
    </row>
    <row r="132" spans="2:4" x14ac:dyDescent="0.2">
      <c r="B132" s="45"/>
      <c r="C132" s="45"/>
      <c r="D132" s="5"/>
    </row>
    <row r="133" spans="2:4" x14ac:dyDescent="0.2">
      <c r="B133" s="45"/>
      <c r="C133" s="45"/>
      <c r="D133" s="5"/>
    </row>
    <row r="134" spans="2:4" x14ac:dyDescent="0.2">
      <c r="B134" s="45"/>
      <c r="C134" s="48"/>
      <c r="D134" s="34"/>
    </row>
    <row r="135" spans="2:4" x14ac:dyDescent="0.2">
      <c r="B135" s="45"/>
      <c r="C135" s="48"/>
      <c r="D135" s="34"/>
    </row>
    <row r="138" spans="2:4" x14ac:dyDescent="0.2">
      <c r="C138" s="46"/>
      <c r="D138" s="5"/>
    </row>
    <row r="139" spans="2:4" x14ac:dyDescent="0.2">
      <c r="B139" s="4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R53"/>
  <sheetViews>
    <sheetView zoomScaleNormal="100" workbookViewId="0">
      <pane xSplit="2" ySplit="8" topLeftCell="C9" activePane="bottomRight" state="frozen"/>
      <selection activeCell="A8" sqref="A8:IV10"/>
      <selection pane="topRight" activeCell="A8" sqref="A8:IV10"/>
      <selection pane="bottomLeft" activeCell="A8" sqref="A8:IV10"/>
      <selection pane="bottomRight"/>
    </sheetView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42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 t="shared" ref="C9:C28" si="0">G9+K9</f>
        <v>5</v>
      </c>
      <c r="D9" s="77">
        <f>(C9/C$29)*100</f>
        <v>0.34129692832764508</v>
      </c>
      <c r="E9" s="77">
        <f>(C9/C$30)*100000</f>
        <v>5.0326113213624284</v>
      </c>
      <c r="F9" s="140">
        <v>11</v>
      </c>
      <c r="G9" s="136">
        <v>3</v>
      </c>
      <c r="H9" s="77">
        <f>(G9/G$29)*100</f>
        <v>0.41493775933609961</v>
      </c>
      <c r="I9" s="77">
        <f>(G9/G$30)*100000</f>
        <v>6.1772881704931537</v>
      </c>
      <c r="J9" s="139">
        <v>12</v>
      </c>
      <c r="K9" s="136">
        <v>2</v>
      </c>
      <c r="L9" s="77">
        <f>(K9/K$29)*100</f>
        <v>0.26954177897574128</v>
      </c>
      <c r="M9" s="77">
        <f>(K9/K$30)*100000</f>
        <v>3.9380156339220669</v>
      </c>
      <c r="N9" s="140">
        <v>10</v>
      </c>
    </row>
    <row r="10" spans="1:18" ht="25.5" customHeight="1" x14ac:dyDescent="0.2">
      <c r="A10" s="134" t="s">
        <v>5</v>
      </c>
      <c r="B10" s="75" t="s">
        <v>107</v>
      </c>
      <c r="C10" s="136">
        <f t="shared" si="0"/>
        <v>360</v>
      </c>
      <c r="D10" s="77">
        <f t="shared" ref="D10:D28" si="1">(C10/C$29)*100</f>
        <v>24.573378839590443</v>
      </c>
      <c r="E10" s="77">
        <f t="shared" ref="E10:E29" si="2">(C10/C$30)*100000</f>
        <v>362.34801513809487</v>
      </c>
      <c r="F10" s="140">
        <v>2</v>
      </c>
      <c r="G10" s="138">
        <v>203</v>
      </c>
      <c r="H10" s="77">
        <f t="shared" ref="H10:H28" si="3">(G10/G$29)*100</f>
        <v>28.077455048409405</v>
      </c>
      <c r="I10" s="77">
        <f t="shared" ref="I10:I29" si="4">(G10/G$30)*100000</f>
        <v>417.99649953670342</v>
      </c>
      <c r="J10" s="140">
        <v>2</v>
      </c>
      <c r="K10" s="138">
        <v>157</v>
      </c>
      <c r="L10" s="77">
        <f t="shared" ref="L10:L28" si="5">(K10/K$29)*100</f>
        <v>21.159029649595688</v>
      </c>
      <c r="M10" s="77">
        <f t="shared" ref="M10:M29" si="6">(K10/K$30)*100000</f>
        <v>309.13422726288223</v>
      </c>
      <c r="N10" s="140">
        <v>2</v>
      </c>
    </row>
    <row r="11" spans="1:18" ht="25.5" customHeight="1" x14ac:dyDescent="0.2">
      <c r="A11" s="134" t="s">
        <v>6</v>
      </c>
      <c r="B11" s="75" t="s">
        <v>108</v>
      </c>
      <c r="C11" s="136">
        <f t="shared" si="0"/>
        <v>1</v>
      </c>
      <c r="D11" s="77">
        <f t="shared" si="1"/>
        <v>6.8259385665529013E-2</v>
      </c>
      <c r="E11" s="77">
        <f t="shared" si="2"/>
        <v>1.0065222642724856</v>
      </c>
      <c r="F11" s="139">
        <v>13</v>
      </c>
      <c r="G11" s="136">
        <v>0</v>
      </c>
      <c r="H11" s="77">
        <f t="shared" si="3"/>
        <v>0</v>
      </c>
      <c r="I11" s="77">
        <f t="shared" si="4"/>
        <v>0</v>
      </c>
      <c r="J11" s="140"/>
      <c r="K11" s="136">
        <v>1</v>
      </c>
      <c r="L11" s="77">
        <f t="shared" si="5"/>
        <v>0.13477088948787064</v>
      </c>
      <c r="M11" s="77">
        <f t="shared" si="6"/>
        <v>1.9690078169610334</v>
      </c>
      <c r="N11" s="140">
        <v>11</v>
      </c>
    </row>
    <row r="12" spans="1:18" ht="25.5" customHeight="1" x14ac:dyDescent="0.2">
      <c r="A12" s="134" t="s">
        <v>7</v>
      </c>
      <c r="B12" s="75" t="s">
        <v>109</v>
      </c>
      <c r="C12" s="136">
        <f t="shared" si="0"/>
        <v>117</v>
      </c>
      <c r="D12" s="77">
        <f t="shared" si="1"/>
        <v>7.9863481228668949</v>
      </c>
      <c r="E12" s="77">
        <f t="shared" si="2"/>
        <v>117.76310491988085</v>
      </c>
      <c r="F12" s="139">
        <v>3</v>
      </c>
      <c r="G12" s="136">
        <v>52</v>
      </c>
      <c r="H12" s="77">
        <f t="shared" si="3"/>
        <v>7.1922544951590588</v>
      </c>
      <c r="I12" s="77">
        <f t="shared" si="4"/>
        <v>107.07299495521467</v>
      </c>
      <c r="J12" s="139">
        <v>3</v>
      </c>
      <c r="K12" s="136">
        <v>65</v>
      </c>
      <c r="L12" s="77">
        <f t="shared" si="5"/>
        <v>8.7601078167115904</v>
      </c>
      <c r="M12" s="77">
        <f t="shared" si="6"/>
        <v>127.98550810246716</v>
      </c>
      <c r="N12" s="139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 t="shared" si="0"/>
        <v>47</v>
      </c>
      <c r="D13" s="77">
        <f t="shared" si="1"/>
        <v>3.2081911262798632</v>
      </c>
      <c r="E13" s="77">
        <f t="shared" si="2"/>
        <v>47.306546420806832</v>
      </c>
      <c r="F13" s="139">
        <v>6</v>
      </c>
      <c r="G13" s="136">
        <v>24</v>
      </c>
      <c r="H13" s="77">
        <f t="shared" si="3"/>
        <v>3.3195020746887969</v>
      </c>
      <c r="I13" s="77">
        <f t="shared" si="4"/>
        <v>49.41830536394523</v>
      </c>
      <c r="J13" s="139">
        <v>7</v>
      </c>
      <c r="K13" s="136">
        <v>23</v>
      </c>
      <c r="L13" s="77">
        <f t="shared" si="5"/>
        <v>3.0997304582210243</v>
      </c>
      <c r="M13" s="77">
        <f t="shared" si="6"/>
        <v>45.287179790103764</v>
      </c>
      <c r="N13" s="139">
        <v>6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 t="shared" si="0"/>
        <v>29</v>
      </c>
      <c r="D14" s="77">
        <f t="shared" si="1"/>
        <v>1.9795221843003412</v>
      </c>
      <c r="E14" s="77">
        <f t="shared" si="2"/>
        <v>29.189145663902089</v>
      </c>
      <c r="F14" s="139">
        <v>9</v>
      </c>
      <c r="G14" s="136">
        <v>19</v>
      </c>
      <c r="H14" s="77">
        <f t="shared" si="3"/>
        <v>2.627939142461964</v>
      </c>
      <c r="I14" s="77">
        <f t="shared" si="4"/>
        <v>39.122825079789976</v>
      </c>
      <c r="J14" s="139">
        <v>9</v>
      </c>
      <c r="K14" s="136">
        <v>10</v>
      </c>
      <c r="L14" s="77">
        <f t="shared" si="5"/>
        <v>1.3477088948787064</v>
      </c>
      <c r="M14" s="77">
        <f t="shared" si="6"/>
        <v>19.690078169610334</v>
      </c>
      <c r="N14" s="139">
        <v>9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 t="shared" si="0"/>
        <v>659</v>
      </c>
      <c r="D17" s="77">
        <f t="shared" si="1"/>
        <v>44.982935153583618</v>
      </c>
      <c r="E17" s="77">
        <f t="shared" si="2"/>
        <v>663.29817215556807</v>
      </c>
      <c r="F17" s="139">
        <v>1</v>
      </c>
      <c r="G17" s="136">
        <v>284</v>
      </c>
      <c r="H17" s="77">
        <f t="shared" si="3"/>
        <v>39.280774550484097</v>
      </c>
      <c r="I17" s="77">
        <f t="shared" si="4"/>
        <v>584.78328014001852</v>
      </c>
      <c r="J17" s="139">
        <v>1</v>
      </c>
      <c r="K17" s="136">
        <v>375</v>
      </c>
      <c r="L17" s="77">
        <f t="shared" si="5"/>
        <v>50.539083557951479</v>
      </c>
      <c r="M17" s="77">
        <f t="shared" si="6"/>
        <v>738.37793136038749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 t="shared" si="0"/>
        <v>59</v>
      </c>
      <c r="D18" s="77">
        <f t="shared" si="1"/>
        <v>4.0273037542662111</v>
      </c>
      <c r="E18" s="77">
        <f t="shared" si="2"/>
        <v>59.384813592076654</v>
      </c>
      <c r="F18" s="140">
        <v>5</v>
      </c>
      <c r="G18" s="136">
        <v>29</v>
      </c>
      <c r="H18" s="77">
        <f t="shared" si="3"/>
        <v>4.0110650069156293</v>
      </c>
      <c r="I18" s="77">
        <f t="shared" si="4"/>
        <v>59.713785648100483</v>
      </c>
      <c r="J18" s="139">
        <v>6</v>
      </c>
      <c r="K18" s="136">
        <v>30</v>
      </c>
      <c r="L18" s="77">
        <f t="shared" si="5"/>
        <v>4.0431266846361185</v>
      </c>
      <c r="M18" s="77">
        <f t="shared" si="6"/>
        <v>59.070234508830993</v>
      </c>
      <c r="N18" s="139">
        <v>4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 t="shared" si="0"/>
        <v>45</v>
      </c>
      <c r="D19" s="77">
        <f t="shared" si="1"/>
        <v>3.0716723549488054</v>
      </c>
      <c r="E19" s="77">
        <f t="shared" si="2"/>
        <v>45.293501892261858</v>
      </c>
      <c r="F19" s="139">
        <v>7</v>
      </c>
      <c r="G19" s="136">
        <v>34</v>
      </c>
      <c r="H19" s="77">
        <f t="shared" si="3"/>
        <v>4.7026279391424621</v>
      </c>
      <c r="I19" s="77">
        <f t="shared" si="4"/>
        <v>70.009265932255744</v>
      </c>
      <c r="J19" s="140">
        <v>5</v>
      </c>
      <c r="K19" s="136">
        <v>11</v>
      </c>
      <c r="L19" s="77">
        <f t="shared" si="5"/>
        <v>1.4824797843665769</v>
      </c>
      <c r="M19" s="77">
        <f t="shared" si="6"/>
        <v>21.659085986571366</v>
      </c>
      <c r="N19" s="139">
        <v>8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f t="shared" si="0"/>
        <v>0</v>
      </c>
      <c r="D20" s="77">
        <f t="shared" si="1"/>
        <v>0</v>
      </c>
      <c r="E20" s="77">
        <f t="shared" si="2"/>
        <v>0</v>
      </c>
      <c r="F20" s="139"/>
      <c r="G20" s="136">
        <v>0</v>
      </c>
      <c r="H20" s="77">
        <f t="shared" si="3"/>
        <v>0</v>
      </c>
      <c r="I20" s="77">
        <f t="shared" si="4"/>
        <v>0</v>
      </c>
      <c r="J20" s="139"/>
      <c r="K20" s="136">
        <v>0</v>
      </c>
      <c r="L20" s="77">
        <f t="shared" si="5"/>
        <v>0</v>
      </c>
      <c r="M20" s="77">
        <f t="shared" si="6"/>
        <v>0</v>
      </c>
      <c r="N20" s="139"/>
      <c r="O20" s="80"/>
    </row>
    <row r="21" spans="1:15" ht="25.5" customHeight="1" x14ac:dyDescent="0.2">
      <c r="A21" s="134" t="s">
        <v>15</v>
      </c>
      <c r="B21" s="75" t="s">
        <v>118</v>
      </c>
      <c r="C21" s="136">
        <f t="shared" si="0"/>
        <v>1</v>
      </c>
      <c r="D21" s="77">
        <f t="shared" si="1"/>
        <v>6.8259385665529013E-2</v>
      </c>
      <c r="E21" s="77">
        <f t="shared" si="2"/>
        <v>1.0065222642724856</v>
      </c>
      <c r="F21" s="139">
        <v>13</v>
      </c>
      <c r="G21" s="136">
        <v>0</v>
      </c>
      <c r="H21" s="77">
        <f t="shared" si="3"/>
        <v>0</v>
      </c>
      <c r="I21" s="77">
        <f t="shared" si="4"/>
        <v>0</v>
      </c>
      <c r="J21" s="139"/>
      <c r="K21" s="136">
        <v>1</v>
      </c>
      <c r="L21" s="77">
        <f t="shared" si="5"/>
        <v>0.13477088948787064</v>
      </c>
      <c r="M21" s="77">
        <f t="shared" si="6"/>
        <v>1.9690078169610334</v>
      </c>
      <c r="N21" s="139">
        <v>11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 t="shared" si="0"/>
        <v>44</v>
      </c>
      <c r="D22" s="77">
        <f t="shared" si="1"/>
        <v>3.0034129692832763</v>
      </c>
      <c r="E22" s="77">
        <f t="shared" si="2"/>
        <v>44.286979627989375</v>
      </c>
      <c r="F22" s="140">
        <v>8</v>
      </c>
      <c r="G22" s="136">
        <v>21</v>
      </c>
      <c r="H22" s="77">
        <f t="shared" si="3"/>
        <v>2.904564315352697</v>
      </c>
      <c r="I22" s="77">
        <f t="shared" si="4"/>
        <v>43.241017193452073</v>
      </c>
      <c r="J22" s="140">
        <v>8</v>
      </c>
      <c r="K22" s="136">
        <v>23</v>
      </c>
      <c r="L22" s="77">
        <f t="shared" si="5"/>
        <v>3.0997304582210243</v>
      </c>
      <c r="M22" s="77">
        <f t="shared" si="6"/>
        <v>45.287179790103764</v>
      </c>
      <c r="N22" s="139">
        <v>6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 t="shared" si="0"/>
        <v>5</v>
      </c>
      <c r="D24" s="77">
        <f t="shared" si="1"/>
        <v>0.34129692832764508</v>
      </c>
      <c r="E24" s="77">
        <f t="shared" si="2"/>
        <v>5.0326113213624284</v>
      </c>
      <c r="F24" s="140">
        <v>11</v>
      </c>
      <c r="G24" s="136">
        <v>5</v>
      </c>
      <c r="H24" s="77">
        <f t="shared" si="3"/>
        <v>0.69156293222683263</v>
      </c>
      <c r="I24" s="77">
        <f t="shared" si="4"/>
        <v>10.295480284155255</v>
      </c>
      <c r="J24" s="140">
        <v>11</v>
      </c>
      <c r="K24" s="136">
        <v>0</v>
      </c>
      <c r="L24" s="77">
        <f t="shared" si="5"/>
        <v>0</v>
      </c>
      <c r="M24" s="77">
        <f t="shared" si="6"/>
        <v>0</v>
      </c>
      <c r="N24" s="140"/>
      <c r="O24" s="80"/>
    </row>
    <row r="25" spans="1:15" ht="25.5" customHeight="1" x14ac:dyDescent="0.2">
      <c r="A25" s="134" t="s">
        <v>19</v>
      </c>
      <c r="B25" s="75" t="s">
        <v>125</v>
      </c>
      <c r="C25" s="136">
        <f t="shared" si="0"/>
        <v>3</v>
      </c>
      <c r="D25" s="77">
        <f t="shared" si="1"/>
        <v>0.20477815699658702</v>
      </c>
      <c r="E25" s="77">
        <f t="shared" si="2"/>
        <v>3.0195667928174572</v>
      </c>
      <c r="F25" s="140">
        <v>12</v>
      </c>
      <c r="G25" s="136">
        <v>1</v>
      </c>
      <c r="H25" s="77">
        <f t="shared" si="3"/>
        <v>0.13831258644536654</v>
      </c>
      <c r="I25" s="77">
        <f t="shared" si="4"/>
        <v>2.0590960568310512</v>
      </c>
      <c r="J25" s="139">
        <v>13</v>
      </c>
      <c r="K25" s="136">
        <v>2</v>
      </c>
      <c r="L25" s="77">
        <f t="shared" si="5"/>
        <v>0.26954177897574128</v>
      </c>
      <c r="M25" s="77">
        <f t="shared" si="6"/>
        <v>3.9380156339220669</v>
      </c>
      <c r="N25" s="139">
        <v>10</v>
      </c>
      <c r="O25" s="80"/>
    </row>
    <row r="26" spans="1:15" ht="25.5" customHeight="1" x14ac:dyDescent="0.2">
      <c r="A26" s="134" t="s">
        <v>20</v>
      </c>
      <c r="B26" s="75" t="s">
        <v>122</v>
      </c>
      <c r="C26" s="136">
        <f t="shared" si="0"/>
        <v>0</v>
      </c>
      <c r="D26" s="77">
        <f t="shared" si="1"/>
        <v>0</v>
      </c>
      <c r="E26" s="77">
        <f t="shared" si="2"/>
        <v>0</v>
      </c>
      <c r="F26" s="139"/>
      <c r="G26" s="136">
        <v>0</v>
      </c>
      <c r="H26" s="77">
        <f t="shared" si="3"/>
        <v>0</v>
      </c>
      <c r="I26" s="77">
        <f t="shared" si="4"/>
        <v>0</v>
      </c>
      <c r="J26" s="139"/>
      <c r="K26" s="136">
        <v>0</v>
      </c>
      <c r="L26" s="77">
        <f t="shared" si="5"/>
        <v>0</v>
      </c>
      <c r="M26" s="77">
        <f t="shared" si="6"/>
        <v>0</v>
      </c>
      <c r="N26" s="139"/>
      <c r="O26" s="80"/>
    </row>
    <row r="27" spans="1:15" ht="25.5" customHeight="1" x14ac:dyDescent="0.2">
      <c r="A27" s="134" t="s">
        <v>21</v>
      </c>
      <c r="B27" s="75" t="s">
        <v>123</v>
      </c>
      <c r="C27" s="136">
        <f t="shared" si="0"/>
        <v>66</v>
      </c>
      <c r="D27" s="77">
        <f t="shared" si="1"/>
        <v>4.5051194539249151</v>
      </c>
      <c r="E27" s="77">
        <f t="shared" si="2"/>
        <v>66.430469441984059</v>
      </c>
      <c r="F27" s="139">
        <v>4</v>
      </c>
      <c r="G27" s="136">
        <v>39</v>
      </c>
      <c r="H27" s="77">
        <f t="shared" si="3"/>
        <v>5.394190871369295</v>
      </c>
      <c r="I27" s="77">
        <f t="shared" si="4"/>
        <v>80.30474621641099</v>
      </c>
      <c r="J27" s="139">
        <v>4</v>
      </c>
      <c r="K27" s="136">
        <v>27</v>
      </c>
      <c r="L27" s="77">
        <f t="shared" si="5"/>
        <v>3.6388140161725069</v>
      </c>
      <c r="M27" s="77">
        <f t="shared" si="6"/>
        <v>53.163211057947905</v>
      </c>
      <c r="N27" s="140">
        <v>5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24</v>
      </c>
      <c r="D28" s="77">
        <f t="shared" si="1"/>
        <v>1.6382252559726962</v>
      </c>
      <c r="E28" s="77">
        <f t="shared" si="2"/>
        <v>24.156534342539658</v>
      </c>
      <c r="F28" s="139">
        <v>10</v>
      </c>
      <c r="G28" s="136">
        <v>9</v>
      </c>
      <c r="H28" s="77">
        <f t="shared" si="3"/>
        <v>1.2448132780082988</v>
      </c>
      <c r="I28" s="77">
        <f t="shared" si="4"/>
        <v>18.531864511479462</v>
      </c>
      <c r="J28" s="139">
        <v>10</v>
      </c>
      <c r="K28" s="136">
        <v>15</v>
      </c>
      <c r="L28" s="77">
        <f t="shared" si="5"/>
        <v>2.0215633423180592</v>
      </c>
      <c r="M28" s="77">
        <f t="shared" si="6"/>
        <v>29.535117254415496</v>
      </c>
      <c r="N28" s="140">
        <v>7</v>
      </c>
      <c r="O28" s="80"/>
    </row>
    <row r="29" spans="1:15" ht="25.5" customHeight="1" x14ac:dyDescent="0.2">
      <c r="A29" s="156"/>
      <c r="B29" s="123" t="s">
        <v>133</v>
      </c>
      <c r="C29" s="76">
        <f>SUM(C9:C28)</f>
        <v>1465</v>
      </c>
      <c r="D29" s="82">
        <f>SUM(D9:D28)</f>
        <v>100.00000000000001</v>
      </c>
      <c r="E29" s="77">
        <f t="shared" si="2"/>
        <v>1474.5551171591915</v>
      </c>
      <c r="F29" s="132"/>
      <c r="G29" s="76">
        <f>SUM(G9:G28)</f>
        <v>723</v>
      </c>
      <c r="H29" s="82">
        <f>SUM(H9:H28)</f>
        <v>100</v>
      </c>
      <c r="I29" s="77">
        <f t="shared" si="4"/>
        <v>1488.7264490888501</v>
      </c>
      <c r="J29" s="132"/>
      <c r="K29" s="137">
        <f>SUM(K9:K28)</f>
        <v>742</v>
      </c>
      <c r="L29" s="82">
        <f>SUM(L9:L28)</f>
        <v>99.999999999999986</v>
      </c>
      <c r="M29" s="77">
        <f t="shared" si="6"/>
        <v>1461.0038001850867</v>
      </c>
      <c r="N29" s="132"/>
    </row>
    <row r="30" spans="1:15" x14ac:dyDescent="0.2">
      <c r="B30" s="159" t="s">
        <v>132</v>
      </c>
      <c r="C30" s="125">
        <f>G30+K30</f>
        <v>99352</v>
      </c>
      <c r="D30" s="125"/>
      <c r="E30" s="90"/>
      <c r="F30" s="126"/>
      <c r="G30" s="146">
        <v>48565</v>
      </c>
      <c r="H30" s="125"/>
      <c r="I30" s="90"/>
      <c r="J30" s="126"/>
      <c r="K30" s="146">
        <v>50787</v>
      </c>
      <c r="L30" s="125"/>
      <c r="M30" s="90"/>
      <c r="N30" s="126"/>
    </row>
    <row r="32" spans="1:15" x14ac:dyDescent="0.2">
      <c r="D32" s="69"/>
    </row>
    <row r="33" spans="4:4" x14ac:dyDescent="0.2">
      <c r="D33" s="69"/>
    </row>
    <row r="34" spans="4:4" x14ac:dyDescent="0.2">
      <c r="D34" s="69"/>
    </row>
    <row r="35" spans="4:4" x14ac:dyDescent="0.2">
      <c r="D35" s="69"/>
    </row>
    <row r="36" spans="4:4" x14ac:dyDescent="0.2">
      <c r="D36" s="69"/>
    </row>
    <row r="37" spans="4:4" x14ac:dyDescent="0.2">
      <c r="D37" s="69"/>
    </row>
    <row r="38" spans="4:4" x14ac:dyDescent="0.2">
      <c r="D38" s="69"/>
    </row>
    <row r="39" spans="4:4" x14ac:dyDescent="0.2">
      <c r="D39" s="69"/>
    </row>
    <row r="40" spans="4:4" x14ac:dyDescent="0.2">
      <c r="D40" s="69"/>
    </row>
    <row r="41" spans="4:4" x14ac:dyDescent="0.2">
      <c r="D41" s="69"/>
    </row>
    <row r="42" spans="4:4" x14ac:dyDescent="0.2">
      <c r="D42" s="69"/>
    </row>
    <row r="43" spans="4:4" x14ac:dyDescent="0.2">
      <c r="D43" s="69"/>
    </row>
    <row r="44" spans="4:4" x14ac:dyDescent="0.2">
      <c r="D44" s="69"/>
    </row>
    <row r="45" spans="4:4" x14ac:dyDescent="0.2">
      <c r="D45" s="69"/>
    </row>
    <row r="46" spans="4:4" x14ac:dyDescent="0.2">
      <c r="D46" s="69"/>
    </row>
    <row r="47" spans="4:4" x14ac:dyDescent="0.2">
      <c r="D47" s="69"/>
    </row>
    <row r="48" spans="4:4" x14ac:dyDescent="0.2">
      <c r="D48" s="69"/>
    </row>
    <row r="49" spans="4:4" x14ac:dyDescent="0.2">
      <c r="D49" s="69"/>
    </row>
    <row r="50" spans="4:4" x14ac:dyDescent="0.2">
      <c r="D50" s="69"/>
    </row>
    <row r="51" spans="4:4" x14ac:dyDescent="0.2">
      <c r="D51" s="69"/>
    </row>
    <row r="52" spans="4:4" x14ac:dyDescent="0.2">
      <c r="D52" s="69"/>
    </row>
    <row r="53" spans="4:4" x14ac:dyDescent="0.2">
      <c r="D53" s="69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R30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30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47" t="s">
        <v>4</v>
      </c>
      <c r="B9" s="75" t="s">
        <v>106</v>
      </c>
      <c r="C9" s="136">
        <f t="shared" ref="C9:C28" si="0">G9+K9</f>
        <v>13</v>
      </c>
      <c r="D9" s="77">
        <f>(C9/C$29)*100</f>
        <v>0.34120734908136485</v>
      </c>
      <c r="E9" s="77">
        <f>(C9/C$30)*100000</f>
        <v>4.9135962989280806</v>
      </c>
      <c r="F9" s="139">
        <v>11</v>
      </c>
      <c r="G9" s="136">
        <v>7</v>
      </c>
      <c r="H9" s="77">
        <f>(G9/G$29)*100</f>
        <v>0.36726128016789084</v>
      </c>
      <c r="I9" s="77">
        <f>(G9/G$30)*100000</f>
        <v>5.5171544093886205</v>
      </c>
      <c r="J9" s="139">
        <v>11</v>
      </c>
      <c r="K9" s="136">
        <v>6</v>
      </c>
      <c r="L9" s="77">
        <f>(K9/K$29)*100</f>
        <v>0.31512605042016806</v>
      </c>
      <c r="M9" s="77">
        <f>(K9/K$30)*100000</f>
        <v>4.3574566977740652</v>
      </c>
      <c r="N9" s="139">
        <v>12</v>
      </c>
    </row>
    <row r="10" spans="1:18" ht="25.5" customHeight="1" x14ac:dyDescent="0.2">
      <c r="A10" s="148" t="s">
        <v>5</v>
      </c>
      <c r="B10" s="75" t="s">
        <v>107</v>
      </c>
      <c r="C10" s="136">
        <f t="shared" si="0"/>
        <v>1039</v>
      </c>
      <c r="D10" s="77">
        <f t="shared" ref="D10:D28" si="1">(C10/C$29)*100</f>
        <v>27.27034120734908</v>
      </c>
      <c r="E10" s="77">
        <f t="shared" ref="E10:E29" si="2">(C10/C$30)*100000</f>
        <v>392.70973496817498</v>
      </c>
      <c r="F10" s="140">
        <v>2</v>
      </c>
      <c r="G10" s="138">
        <v>598</v>
      </c>
      <c r="H10" s="77">
        <f t="shared" ref="H10:H28" si="3">(G10/G$29)*100</f>
        <v>31.374606505771247</v>
      </c>
      <c r="I10" s="77">
        <f t="shared" ref="I10:I29" si="4">(G10/G$30)*100000</f>
        <v>471.32261954491361</v>
      </c>
      <c r="J10" s="140">
        <v>2</v>
      </c>
      <c r="K10" s="138">
        <v>441</v>
      </c>
      <c r="L10" s="77">
        <f t="shared" ref="L10:L28" si="5">(K10/K$29)*100</f>
        <v>23.161764705882355</v>
      </c>
      <c r="M10" s="77">
        <f t="shared" ref="M10:M29" si="6">(K10/K$30)*100000</f>
        <v>320.27306728639388</v>
      </c>
      <c r="N10" s="140">
        <v>2</v>
      </c>
    </row>
    <row r="11" spans="1:18" ht="25.5" customHeight="1" x14ac:dyDescent="0.2">
      <c r="A11" s="147" t="s">
        <v>6</v>
      </c>
      <c r="B11" s="75" t="s">
        <v>108</v>
      </c>
      <c r="C11" s="136">
        <f t="shared" si="0"/>
        <v>2</v>
      </c>
      <c r="D11" s="77">
        <f t="shared" si="1"/>
        <v>5.2493438320209973E-2</v>
      </c>
      <c r="E11" s="77">
        <f t="shared" si="2"/>
        <v>0.75593789214278151</v>
      </c>
      <c r="F11" s="139">
        <v>15</v>
      </c>
      <c r="G11" s="136">
        <v>0</v>
      </c>
      <c r="H11" s="77">
        <f t="shared" si="3"/>
        <v>0</v>
      </c>
      <c r="I11" s="77">
        <f t="shared" si="4"/>
        <v>0</v>
      </c>
      <c r="J11" s="139"/>
      <c r="K11" s="136">
        <v>2</v>
      </c>
      <c r="L11" s="77">
        <f t="shared" si="5"/>
        <v>0.10504201680672269</v>
      </c>
      <c r="M11" s="77">
        <f t="shared" si="6"/>
        <v>1.4524855659246887</v>
      </c>
      <c r="N11" s="139">
        <v>13</v>
      </c>
    </row>
    <row r="12" spans="1:18" ht="25.5" customHeight="1" x14ac:dyDescent="0.2">
      <c r="A12" s="147" t="s">
        <v>7</v>
      </c>
      <c r="B12" s="75" t="s">
        <v>109</v>
      </c>
      <c r="C12" s="136">
        <f t="shared" si="0"/>
        <v>226</v>
      </c>
      <c r="D12" s="77">
        <f t="shared" si="1"/>
        <v>5.9317585301837266</v>
      </c>
      <c r="E12" s="77">
        <f t="shared" si="2"/>
        <v>85.420981812134315</v>
      </c>
      <c r="F12" s="139">
        <v>3</v>
      </c>
      <c r="G12" s="136">
        <v>96</v>
      </c>
      <c r="H12" s="77">
        <f t="shared" si="3"/>
        <v>5.036726128016789</v>
      </c>
      <c r="I12" s="77">
        <f t="shared" si="4"/>
        <v>75.663831900186793</v>
      </c>
      <c r="J12" s="140">
        <v>4</v>
      </c>
      <c r="K12" s="136">
        <v>130</v>
      </c>
      <c r="L12" s="77">
        <f t="shared" si="5"/>
        <v>6.8277310924369745</v>
      </c>
      <c r="M12" s="77">
        <f t="shared" si="6"/>
        <v>94.411561785104766</v>
      </c>
      <c r="N12" s="139">
        <v>3</v>
      </c>
      <c r="O12" s="80"/>
    </row>
    <row r="13" spans="1:18" ht="25.5" customHeight="1" x14ac:dyDescent="0.2">
      <c r="A13" s="147" t="s">
        <v>8</v>
      </c>
      <c r="B13" s="75" t="s">
        <v>110</v>
      </c>
      <c r="C13" s="136">
        <f t="shared" si="0"/>
        <v>159</v>
      </c>
      <c r="D13" s="77">
        <f t="shared" si="1"/>
        <v>4.1732283464566926</v>
      </c>
      <c r="E13" s="77">
        <f t="shared" si="2"/>
        <v>60.097062425351133</v>
      </c>
      <c r="F13" s="139">
        <v>5</v>
      </c>
      <c r="G13" s="136">
        <v>60</v>
      </c>
      <c r="H13" s="77">
        <f t="shared" si="3"/>
        <v>3.147953830010493</v>
      </c>
      <c r="I13" s="77">
        <f t="shared" si="4"/>
        <v>47.289894937616751</v>
      </c>
      <c r="J13" s="139">
        <v>7</v>
      </c>
      <c r="K13" s="136">
        <v>99</v>
      </c>
      <c r="L13" s="77">
        <f t="shared" si="5"/>
        <v>5.1995798319327733</v>
      </c>
      <c r="M13" s="77">
        <f t="shared" si="6"/>
        <v>71.898035513272092</v>
      </c>
      <c r="N13" s="139">
        <v>4</v>
      </c>
      <c r="O13" s="80"/>
    </row>
    <row r="14" spans="1:18" ht="25.5" customHeight="1" x14ac:dyDescent="0.2">
      <c r="A14" s="147" t="s">
        <v>9</v>
      </c>
      <c r="B14" s="75" t="s">
        <v>111</v>
      </c>
      <c r="C14" s="136">
        <f t="shared" si="0"/>
        <v>95</v>
      </c>
      <c r="D14" s="77">
        <f t="shared" si="1"/>
        <v>2.4934383202099739</v>
      </c>
      <c r="E14" s="77">
        <f t="shared" si="2"/>
        <v>35.907049876782125</v>
      </c>
      <c r="F14" s="139">
        <v>9</v>
      </c>
      <c r="G14" s="136">
        <v>51</v>
      </c>
      <c r="H14" s="77">
        <f t="shared" si="3"/>
        <v>2.6757607555089193</v>
      </c>
      <c r="I14" s="77">
        <f t="shared" si="4"/>
        <v>40.196410696974233</v>
      </c>
      <c r="J14" s="140">
        <v>8</v>
      </c>
      <c r="K14" s="136">
        <v>44</v>
      </c>
      <c r="L14" s="77">
        <f t="shared" si="5"/>
        <v>2.3109243697478994</v>
      </c>
      <c r="M14" s="77">
        <f t="shared" si="6"/>
        <v>31.954682450343149</v>
      </c>
      <c r="N14" s="139">
        <v>9</v>
      </c>
      <c r="O14" s="80"/>
    </row>
    <row r="15" spans="1:18" ht="25.5" customHeight="1" x14ac:dyDescent="0.2">
      <c r="A15" s="147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49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47" t="s">
        <v>11</v>
      </c>
      <c r="B17" s="75" t="s">
        <v>114</v>
      </c>
      <c r="C17" s="136">
        <f t="shared" si="0"/>
        <v>1567</v>
      </c>
      <c r="D17" s="77">
        <f t="shared" si="1"/>
        <v>41.128608923884514</v>
      </c>
      <c r="E17" s="77">
        <f t="shared" si="2"/>
        <v>592.27733849386937</v>
      </c>
      <c r="F17" s="139">
        <v>1</v>
      </c>
      <c r="G17" s="136">
        <v>679</v>
      </c>
      <c r="H17" s="77">
        <f t="shared" si="3"/>
        <v>35.624344176285419</v>
      </c>
      <c r="I17" s="77">
        <f t="shared" si="4"/>
        <v>535.16397771069626</v>
      </c>
      <c r="J17" s="139">
        <v>1</v>
      </c>
      <c r="K17" s="136">
        <v>888</v>
      </c>
      <c r="L17" s="77">
        <f t="shared" si="5"/>
        <v>46.638655462184872</v>
      </c>
      <c r="M17" s="77">
        <f t="shared" si="6"/>
        <v>644.90359127056172</v>
      </c>
      <c r="N17" s="139">
        <v>1</v>
      </c>
      <c r="O17" s="80"/>
    </row>
    <row r="18" spans="1:15" ht="25.5" customHeight="1" x14ac:dyDescent="0.2">
      <c r="A18" s="147" t="s">
        <v>12</v>
      </c>
      <c r="B18" s="75" t="s">
        <v>115</v>
      </c>
      <c r="C18" s="136">
        <f t="shared" si="0"/>
        <v>150</v>
      </c>
      <c r="D18" s="77">
        <f t="shared" si="1"/>
        <v>3.9370078740157481</v>
      </c>
      <c r="E18" s="77">
        <f t="shared" si="2"/>
        <v>56.695341910708621</v>
      </c>
      <c r="F18" s="140">
        <v>6</v>
      </c>
      <c r="G18" s="136">
        <v>88</v>
      </c>
      <c r="H18" s="77">
        <f t="shared" si="3"/>
        <v>4.6169989506820563</v>
      </c>
      <c r="I18" s="77">
        <f t="shared" si="4"/>
        <v>69.358512575171218</v>
      </c>
      <c r="J18" s="140">
        <v>6</v>
      </c>
      <c r="K18" s="136">
        <v>62</v>
      </c>
      <c r="L18" s="77">
        <f t="shared" si="5"/>
        <v>3.2563025210084038</v>
      </c>
      <c r="M18" s="77">
        <f t="shared" si="6"/>
        <v>45.027052543665349</v>
      </c>
      <c r="N18" s="139">
        <v>6</v>
      </c>
      <c r="O18" s="80"/>
    </row>
    <row r="19" spans="1:15" ht="25.5" customHeight="1" x14ac:dyDescent="0.2">
      <c r="A19" s="147" t="s">
        <v>13</v>
      </c>
      <c r="B19" s="75" t="s">
        <v>116</v>
      </c>
      <c r="C19" s="136">
        <f t="shared" si="0"/>
        <v>146</v>
      </c>
      <c r="D19" s="77">
        <f t="shared" si="1"/>
        <v>3.8320209973753281</v>
      </c>
      <c r="E19" s="77">
        <f t="shared" si="2"/>
        <v>55.183466126423049</v>
      </c>
      <c r="F19" s="139">
        <v>7</v>
      </c>
      <c r="G19" s="136">
        <v>91</v>
      </c>
      <c r="H19" s="77">
        <f t="shared" si="3"/>
        <v>4.7743966421825812</v>
      </c>
      <c r="I19" s="77">
        <f t="shared" si="4"/>
        <v>71.723007322052069</v>
      </c>
      <c r="J19" s="139">
        <v>5</v>
      </c>
      <c r="K19" s="136">
        <v>55</v>
      </c>
      <c r="L19" s="77">
        <f t="shared" si="5"/>
        <v>2.8886554621848739</v>
      </c>
      <c r="M19" s="77">
        <f t="shared" si="6"/>
        <v>39.943353062928935</v>
      </c>
      <c r="N19" s="139">
        <v>7</v>
      </c>
      <c r="O19" s="80"/>
    </row>
    <row r="20" spans="1:15" ht="25.5" customHeight="1" x14ac:dyDescent="0.2">
      <c r="A20" s="147" t="s">
        <v>14</v>
      </c>
      <c r="B20" s="75" t="s">
        <v>117</v>
      </c>
      <c r="C20" s="136">
        <f t="shared" si="0"/>
        <v>1</v>
      </c>
      <c r="D20" s="77">
        <f t="shared" si="1"/>
        <v>2.6246719160104987E-2</v>
      </c>
      <c r="E20" s="77">
        <f t="shared" si="2"/>
        <v>0.37796894607139075</v>
      </c>
      <c r="F20" s="140">
        <v>16</v>
      </c>
      <c r="G20" s="136">
        <v>0</v>
      </c>
      <c r="H20" s="77">
        <f t="shared" si="3"/>
        <v>0</v>
      </c>
      <c r="I20" s="77">
        <f t="shared" si="4"/>
        <v>0</v>
      </c>
      <c r="J20" s="139"/>
      <c r="K20" s="136">
        <v>1</v>
      </c>
      <c r="L20" s="77">
        <f t="shared" si="5"/>
        <v>5.2521008403361345E-2</v>
      </c>
      <c r="M20" s="77">
        <f t="shared" si="6"/>
        <v>0.72624278296234435</v>
      </c>
      <c r="N20" s="139">
        <v>14</v>
      </c>
      <c r="O20" s="80"/>
    </row>
    <row r="21" spans="1:15" ht="25.5" customHeight="1" x14ac:dyDescent="0.2">
      <c r="A21" s="147" t="s">
        <v>15</v>
      </c>
      <c r="B21" s="75" t="s">
        <v>118</v>
      </c>
      <c r="C21" s="136">
        <f t="shared" si="0"/>
        <v>9</v>
      </c>
      <c r="D21" s="77">
        <f t="shared" si="1"/>
        <v>0.23622047244094488</v>
      </c>
      <c r="E21" s="77">
        <f t="shared" si="2"/>
        <v>3.4017205146425167</v>
      </c>
      <c r="F21" s="139">
        <v>12</v>
      </c>
      <c r="G21" s="136">
        <v>2</v>
      </c>
      <c r="H21" s="77">
        <f t="shared" si="3"/>
        <v>0.1049317943336831</v>
      </c>
      <c r="I21" s="77">
        <f t="shared" si="4"/>
        <v>1.5763298312538914</v>
      </c>
      <c r="J21" s="140">
        <v>14</v>
      </c>
      <c r="K21" s="136">
        <v>7</v>
      </c>
      <c r="L21" s="77">
        <f t="shared" si="5"/>
        <v>0.36764705882352938</v>
      </c>
      <c r="M21" s="77">
        <f t="shared" si="6"/>
        <v>5.08369948073641</v>
      </c>
      <c r="N21" s="140">
        <v>11</v>
      </c>
      <c r="O21" s="80"/>
    </row>
    <row r="22" spans="1:15" ht="25.5" customHeight="1" x14ac:dyDescent="0.2">
      <c r="A22" s="147" t="s">
        <v>16</v>
      </c>
      <c r="B22" s="75" t="s">
        <v>119</v>
      </c>
      <c r="C22" s="136">
        <f t="shared" si="0"/>
        <v>99</v>
      </c>
      <c r="D22" s="77">
        <f t="shared" si="1"/>
        <v>2.5984251968503935</v>
      </c>
      <c r="E22" s="77">
        <f t="shared" si="2"/>
        <v>37.418925661067689</v>
      </c>
      <c r="F22" s="140">
        <v>8</v>
      </c>
      <c r="G22" s="136">
        <v>45</v>
      </c>
      <c r="H22" s="77">
        <f t="shared" si="3"/>
        <v>2.3609653725078701</v>
      </c>
      <c r="I22" s="77">
        <f t="shared" si="4"/>
        <v>35.46742120321256</v>
      </c>
      <c r="J22" s="139">
        <v>9</v>
      </c>
      <c r="K22" s="136">
        <v>54</v>
      </c>
      <c r="L22" s="77">
        <f t="shared" si="5"/>
        <v>2.8361344537815127</v>
      </c>
      <c r="M22" s="77">
        <f t="shared" si="6"/>
        <v>39.217110279966597</v>
      </c>
      <c r="N22" s="140">
        <v>8</v>
      </c>
      <c r="O22" s="80"/>
    </row>
    <row r="23" spans="1:15" ht="25.5" customHeight="1" x14ac:dyDescent="0.2">
      <c r="A23" s="149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47" t="s">
        <v>18</v>
      </c>
      <c r="B24" s="75" t="s">
        <v>121</v>
      </c>
      <c r="C24" s="136">
        <f t="shared" si="0"/>
        <v>3</v>
      </c>
      <c r="D24" s="77">
        <f t="shared" si="1"/>
        <v>7.874015748031496E-2</v>
      </c>
      <c r="E24" s="77">
        <f t="shared" si="2"/>
        <v>1.1339068382141724</v>
      </c>
      <c r="F24" s="140">
        <v>14</v>
      </c>
      <c r="G24" s="136">
        <v>3</v>
      </c>
      <c r="H24" s="77">
        <f t="shared" si="3"/>
        <v>0.15739769150052466</v>
      </c>
      <c r="I24" s="77">
        <f t="shared" si="4"/>
        <v>2.3644947468808373</v>
      </c>
      <c r="J24" s="140">
        <v>13</v>
      </c>
      <c r="K24" s="136">
        <v>0</v>
      </c>
      <c r="L24" s="77">
        <f t="shared" si="5"/>
        <v>0</v>
      </c>
      <c r="M24" s="77">
        <f t="shared" si="6"/>
        <v>0</v>
      </c>
      <c r="N24" s="140"/>
      <c r="O24" s="80"/>
    </row>
    <row r="25" spans="1:15" ht="25.5" customHeight="1" x14ac:dyDescent="0.2">
      <c r="A25" s="147" t="s">
        <v>19</v>
      </c>
      <c r="B25" s="75" t="s">
        <v>125</v>
      </c>
      <c r="C25" s="136">
        <f t="shared" si="0"/>
        <v>5</v>
      </c>
      <c r="D25" s="77">
        <f t="shared" si="1"/>
        <v>0.13123359580052493</v>
      </c>
      <c r="E25" s="77">
        <f t="shared" si="2"/>
        <v>1.8898447303569537</v>
      </c>
      <c r="F25" s="139">
        <v>13</v>
      </c>
      <c r="G25" s="136">
        <v>3</v>
      </c>
      <c r="H25" s="77">
        <f t="shared" si="3"/>
        <v>0.15739769150052466</v>
      </c>
      <c r="I25" s="77">
        <f t="shared" si="4"/>
        <v>2.3644947468808373</v>
      </c>
      <c r="J25" s="139">
        <v>13</v>
      </c>
      <c r="K25" s="136">
        <v>2</v>
      </c>
      <c r="L25" s="77">
        <f t="shared" si="5"/>
        <v>0.10504201680672269</v>
      </c>
      <c r="M25" s="77">
        <f t="shared" si="6"/>
        <v>1.4524855659246887</v>
      </c>
      <c r="N25" s="140">
        <v>13</v>
      </c>
      <c r="O25" s="80"/>
    </row>
    <row r="26" spans="1:15" ht="25.5" customHeight="1" x14ac:dyDescent="0.2">
      <c r="A26" s="147" t="s">
        <v>20</v>
      </c>
      <c r="B26" s="75" t="s">
        <v>122</v>
      </c>
      <c r="C26" s="136">
        <f t="shared" si="0"/>
        <v>13</v>
      </c>
      <c r="D26" s="77">
        <f t="shared" si="1"/>
        <v>0.34120734908136485</v>
      </c>
      <c r="E26" s="77">
        <f t="shared" si="2"/>
        <v>4.9135962989280806</v>
      </c>
      <c r="F26" s="140">
        <v>11</v>
      </c>
      <c r="G26" s="136">
        <v>6</v>
      </c>
      <c r="H26" s="77">
        <f t="shared" si="3"/>
        <v>0.31479538300104931</v>
      </c>
      <c r="I26" s="77">
        <f t="shared" si="4"/>
        <v>4.7289894937616745</v>
      </c>
      <c r="J26" s="140">
        <v>12</v>
      </c>
      <c r="K26" s="136">
        <v>7</v>
      </c>
      <c r="L26" s="77">
        <f t="shared" si="5"/>
        <v>0.36764705882352938</v>
      </c>
      <c r="M26" s="77">
        <f t="shared" si="6"/>
        <v>5.08369948073641</v>
      </c>
      <c r="N26" s="140">
        <v>11</v>
      </c>
      <c r="O26" s="80"/>
    </row>
    <row r="27" spans="1:15" ht="25.5" customHeight="1" x14ac:dyDescent="0.2">
      <c r="A27" s="147" t="s">
        <v>21</v>
      </c>
      <c r="B27" s="75" t="s">
        <v>123</v>
      </c>
      <c r="C27" s="136">
        <f t="shared" si="0"/>
        <v>221</v>
      </c>
      <c r="D27" s="77">
        <f t="shared" si="1"/>
        <v>5.8005249343832022</v>
      </c>
      <c r="E27" s="77">
        <f t="shared" si="2"/>
        <v>83.531137081777359</v>
      </c>
      <c r="F27" s="140">
        <v>4</v>
      </c>
      <c r="G27" s="136">
        <v>143</v>
      </c>
      <c r="H27" s="77">
        <f t="shared" si="3"/>
        <v>7.502623294858342</v>
      </c>
      <c r="I27" s="77">
        <f t="shared" si="4"/>
        <v>112.70758293465323</v>
      </c>
      <c r="J27" s="139">
        <v>3</v>
      </c>
      <c r="K27" s="136">
        <v>78</v>
      </c>
      <c r="L27" s="77">
        <f t="shared" si="5"/>
        <v>4.0966386554621845</v>
      </c>
      <c r="M27" s="77">
        <f t="shared" si="6"/>
        <v>56.646937071062851</v>
      </c>
      <c r="N27" s="140">
        <v>5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62</v>
      </c>
      <c r="D28" s="77">
        <f t="shared" si="1"/>
        <v>1.6272965879265091</v>
      </c>
      <c r="E28" s="77">
        <f t="shared" si="2"/>
        <v>23.434074656426226</v>
      </c>
      <c r="F28" s="140">
        <v>10</v>
      </c>
      <c r="G28" s="136">
        <v>34</v>
      </c>
      <c r="H28" s="77">
        <f t="shared" si="3"/>
        <v>1.7838405036726128</v>
      </c>
      <c r="I28" s="77">
        <f t="shared" si="4"/>
        <v>26.797607131316155</v>
      </c>
      <c r="J28" s="140">
        <v>10</v>
      </c>
      <c r="K28" s="136">
        <v>28</v>
      </c>
      <c r="L28" s="77">
        <f t="shared" si="5"/>
        <v>1.4705882352941175</v>
      </c>
      <c r="M28" s="77">
        <f t="shared" si="6"/>
        <v>20.33479792294564</v>
      </c>
      <c r="N28" s="139">
        <v>10</v>
      </c>
      <c r="O28" s="80"/>
    </row>
    <row r="29" spans="1:15" ht="25.5" customHeight="1" x14ac:dyDescent="0.2">
      <c r="A29" s="157"/>
      <c r="B29" s="123" t="s">
        <v>133</v>
      </c>
      <c r="C29" s="76">
        <f>SUM(C9:C28)</f>
        <v>3810</v>
      </c>
      <c r="D29" s="82">
        <f>SUM(D9:D28)</f>
        <v>99.999999999999986</v>
      </c>
      <c r="E29" s="77">
        <f t="shared" si="2"/>
        <v>1440.0616845319989</v>
      </c>
      <c r="F29" s="132"/>
      <c r="G29" s="76">
        <f>SUM(G9:G28)</f>
        <v>1906</v>
      </c>
      <c r="H29" s="82">
        <f>SUM(H9:H28)</f>
        <v>99.999999999999986</v>
      </c>
      <c r="I29" s="77">
        <f t="shared" si="4"/>
        <v>1502.2423291849586</v>
      </c>
      <c r="J29" s="132"/>
      <c r="K29" s="137">
        <f>SUM(K9:K28)</f>
        <v>1904</v>
      </c>
      <c r="L29" s="82">
        <f>SUM(L9:L28)</f>
        <v>100.00000000000001</v>
      </c>
      <c r="M29" s="77">
        <f t="shared" si="6"/>
        <v>1382.7662587603036</v>
      </c>
      <c r="N29" s="132"/>
    </row>
    <row r="30" spans="1:15" x14ac:dyDescent="0.2">
      <c r="B30" s="159" t="s">
        <v>132</v>
      </c>
      <c r="C30" s="125">
        <f>G30+K30</f>
        <v>264572</v>
      </c>
      <c r="D30" s="125"/>
      <c r="E30" s="90"/>
      <c r="F30" s="126"/>
      <c r="G30" s="90">
        <v>126877</v>
      </c>
      <c r="H30" s="125"/>
      <c r="I30" s="90"/>
      <c r="J30" s="126"/>
      <c r="K30" s="90">
        <v>137695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R30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43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 t="shared" ref="C9:C28" si="0">G9+K9</f>
        <v>2</v>
      </c>
      <c r="D9" s="77">
        <f>(C9/C$29)*100</f>
        <v>0.24630541871921183</v>
      </c>
      <c r="E9" s="77">
        <f>(C9/C$30)*100000</f>
        <v>4.6804427698860307</v>
      </c>
      <c r="F9" s="139">
        <v>11</v>
      </c>
      <c r="G9" s="136">
        <v>0</v>
      </c>
      <c r="H9" s="77">
        <f>(G9/G$29)*100</f>
        <v>0</v>
      </c>
      <c r="I9" s="77">
        <f>(G9/G$30)*100000</f>
        <v>0</v>
      </c>
      <c r="J9" s="139"/>
      <c r="K9" s="136">
        <v>2</v>
      </c>
      <c r="L9" s="77">
        <f>(K9/K$29)*100</f>
        <v>0.46838407494145201</v>
      </c>
      <c r="M9" s="77">
        <f>(K9/K$30)*100000</f>
        <v>9.2455621301775146</v>
      </c>
      <c r="N9" s="139">
        <v>9</v>
      </c>
    </row>
    <row r="10" spans="1:18" ht="25.5" customHeight="1" x14ac:dyDescent="0.2">
      <c r="A10" s="134" t="s">
        <v>5</v>
      </c>
      <c r="B10" s="75" t="s">
        <v>107</v>
      </c>
      <c r="C10" s="136">
        <f t="shared" si="0"/>
        <v>156</v>
      </c>
      <c r="D10" s="77">
        <f t="shared" ref="D10:D28" si="1">(C10/C$29)*100</f>
        <v>19.21182266009852</v>
      </c>
      <c r="E10" s="77">
        <f t="shared" ref="E10:E29" si="2">(C10/C$30)*100000</f>
        <v>365.07453605111044</v>
      </c>
      <c r="F10" s="140">
        <v>2</v>
      </c>
      <c r="G10" s="138">
        <v>91</v>
      </c>
      <c r="H10" s="77">
        <f t="shared" ref="H10:H28" si="3">(G10/G$29)*100</f>
        <v>23.636363636363637</v>
      </c>
      <c r="I10" s="77">
        <f t="shared" ref="I10:I29" si="4">(G10/G$30)*100000</f>
        <v>431.30006161429446</v>
      </c>
      <c r="J10" s="140">
        <v>2</v>
      </c>
      <c r="K10" s="138">
        <v>65</v>
      </c>
      <c r="L10" s="77">
        <f t="shared" ref="L10:L28" si="5">(K10/K$29)*100</f>
        <v>15.22248243559719</v>
      </c>
      <c r="M10" s="77">
        <f t="shared" ref="M10:M29" si="6">(K10/K$30)*100000</f>
        <v>300.48076923076923</v>
      </c>
      <c r="N10" s="140">
        <v>2</v>
      </c>
    </row>
    <row r="11" spans="1:18" ht="25.5" customHeight="1" x14ac:dyDescent="0.2">
      <c r="A11" s="134" t="s">
        <v>6</v>
      </c>
      <c r="B11" s="75" t="s">
        <v>108</v>
      </c>
      <c r="C11" s="136">
        <f t="shared" si="0"/>
        <v>2</v>
      </c>
      <c r="D11" s="77">
        <f t="shared" si="1"/>
        <v>0.24630541871921183</v>
      </c>
      <c r="E11" s="77">
        <f t="shared" si="2"/>
        <v>4.6804427698860307</v>
      </c>
      <c r="F11" s="140">
        <v>11</v>
      </c>
      <c r="G11" s="136">
        <v>1</v>
      </c>
      <c r="H11" s="77">
        <f t="shared" si="3"/>
        <v>0.25974025974025972</v>
      </c>
      <c r="I11" s="77">
        <f t="shared" si="4"/>
        <v>4.7395611166405995</v>
      </c>
      <c r="J11" s="139">
        <v>10</v>
      </c>
      <c r="K11" s="136">
        <v>1</v>
      </c>
      <c r="L11" s="77">
        <f t="shared" si="5"/>
        <v>0.23419203747072601</v>
      </c>
      <c r="M11" s="77">
        <f t="shared" si="6"/>
        <v>4.6227810650887573</v>
      </c>
      <c r="N11" s="140">
        <v>10</v>
      </c>
    </row>
    <row r="12" spans="1:18" ht="25.5" customHeight="1" x14ac:dyDescent="0.2">
      <c r="A12" s="134" t="s">
        <v>7</v>
      </c>
      <c r="B12" s="75" t="s">
        <v>109</v>
      </c>
      <c r="C12" s="136">
        <f t="shared" si="0"/>
        <v>69</v>
      </c>
      <c r="D12" s="77">
        <f t="shared" si="1"/>
        <v>8.4975369458128078</v>
      </c>
      <c r="E12" s="77">
        <f t="shared" si="2"/>
        <v>161.47527556106806</v>
      </c>
      <c r="F12" s="139">
        <v>3</v>
      </c>
      <c r="G12" s="136">
        <v>36</v>
      </c>
      <c r="H12" s="77">
        <f t="shared" si="3"/>
        <v>9.3506493506493502</v>
      </c>
      <c r="I12" s="77">
        <f t="shared" si="4"/>
        <v>170.62420019906156</v>
      </c>
      <c r="J12" s="139">
        <v>3</v>
      </c>
      <c r="K12" s="136">
        <v>33</v>
      </c>
      <c r="L12" s="77">
        <f t="shared" si="5"/>
        <v>7.7283372365339584</v>
      </c>
      <c r="M12" s="77">
        <f t="shared" si="6"/>
        <v>152.55177514792899</v>
      </c>
      <c r="N12" s="139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 t="shared" si="0"/>
        <v>38</v>
      </c>
      <c r="D13" s="77">
        <f t="shared" si="1"/>
        <v>4.6798029556650249</v>
      </c>
      <c r="E13" s="77">
        <f t="shared" si="2"/>
        <v>88.928412627834589</v>
      </c>
      <c r="F13" s="140">
        <v>6</v>
      </c>
      <c r="G13" s="136">
        <v>17</v>
      </c>
      <c r="H13" s="77">
        <f t="shared" si="3"/>
        <v>4.4155844155844157</v>
      </c>
      <c r="I13" s="77">
        <f t="shared" si="4"/>
        <v>80.572538982890194</v>
      </c>
      <c r="J13" s="140">
        <v>6</v>
      </c>
      <c r="K13" s="136">
        <v>21</v>
      </c>
      <c r="L13" s="77">
        <f t="shared" si="5"/>
        <v>4.918032786885246</v>
      </c>
      <c r="M13" s="77">
        <f t="shared" si="6"/>
        <v>97.078402366863898</v>
      </c>
      <c r="N13" s="139">
        <v>5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 t="shared" si="0"/>
        <v>17</v>
      </c>
      <c r="D14" s="77">
        <f t="shared" si="1"/>
        <v>2.0935960591133003</v>
      </c>
      <c r="E14" s="77">
        <f t="shared" si="2"/>
        <v>39.783763544031267</v>
      </c>
      <c r="F14" s="139">
        <v>9</v>
      </c>
      <c r="G14" s="136">
        <v>11</v>
      </c>
      <c r="H14" s="77">
        <f t="shared" si="3"/>
        <v>2.8571428571428572</v>
      </c>
      <c r="I14" s="77">
        <f t="shared" si="4"/>
        <v>52.135172283046593</v>
      </c>
      <c r="J14" s="139">
        <v>8</v>
      </c>
      <c r="K14" s="136">
        <v>6</v>
      </c>
      <c r="L14" s="77">
        <f t="shared" si="5"/>
        <v>1.405152224824356</v>
      </c>
      <c r="M14" s="77">
        <f t="shared" si="6"/>
        <v>27.736686390532544</v>
      </c>
      <c r="N14" s="140">
        <v>8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 t="shared" si="0"/>
        <v>366</v>
      </c>
      <c r="D17" s="77">
        <f t="shared" si="1"/>
        <v>45.073891625615765</v>
      </c>
      <c r="E17" s="77">
        <f t="shared" si="2"/>
        <v>856.52102688914374</v>
      </c>
      <c r="F17" s="139">
        <v>1</v>
      </c>
      <c r="G17" s="136">
        <v>150</v>
      </c>
      <c r="H17" s="77">
        <f t="shared" si="3"/>
        <v>38.961038961038966</v>
      </c>
      <c r="I17" s="77">
        <f t="shared" si="4"/>
        <v>710.93416749608991</v>
      </c>
      <c r="J17" s="139">
        <v>1</v>
      </c>
      <c r="K17" s="136">
        <v>216</v>
      </c>
      <c r="L17" s="77">
        <f t="shared" si="5"/>
        <v>50.585480093676814</v>
      </c>
      <c r="M17" s="77">
        <f t="shared" si="6"/>
        <v>998.52071005917162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 t="shared" si="0"/>
        <v>40</v>
      </c>
      <c r="D18" s="77">
        <f t="shared" si="1"/>
        <v>4.9261083743842367</v>
      </c>
      <c r="E18" s="77">
        <f t="shared" si="2"/>
        <v>93.608855397720617</v>
      </c>
      <c r="F18" s="139">
        <v>5</v>
      </c>
      <c r="G18" s="136">
        <v>22</v>
      </c>
      <c r="H18" s="77">
        <f t="shared" si="3"/>
        <v>5.7142857142857144</v>
      </c>
      <c r="I18" s="77">
        <f t="shared" si="4"/>
        <v>104.27034456609319</v>
      </c>
      <c r="J18" s="140">
        <v>4</v>
      </c>
      <c r="K18" s="136">
        <v>18</v>
      </c>
      <c r="L18" s="77">
        <f t="shared" si="5"/>
        <v>4.2154566744730682</v>
      </c>
      <c r="M18" s="77">
        <f t="shared" si="6"/>
        <v>83.210059171597635</v>
      </c>
      <c r="N18" s="140">
        <v>6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 t="shared" si="0"/>
        <v>35</v>
      </c>
      <c r="D19" s="77">
        <f t="shared" si="1"/>
        <v>4.3103448275862073</v>
      </c>
      <c r="E19" s="77">
        <f t="shared" si="2"/>
        <v>81.90774847300554</v>
      </c>
      <c r="F19" s="139">
        <v>7</v>
      </c>
      <c r="G19" s="136">
        <v>17</v>
      </c>
      <c r="H19" s="77">
        <f t="shared" si="3"/>
        <v>4.4155844155844157</v>
      </c>
      <c r="I19" s="77">
        <f t="shared" si="4"/>
        <v>80.572538982890194</v>
      </c>
      <c r="J19" s="140">
        <v>6</v>
      </c>
      <c r="K19" s="136">
        <v>18</v>
      </c>
      <c r="L19" s="77">
        <f t="shared" si="5"/>
        <v>4.2154566744730682</v>
      </c>
      <c r="M19" s="77">
        <f t="shared" si="6"/>
        <v>83.210059171597635</v>
      </c>
      <c r="N19" s="140">
        <v>6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f t="shared" si="0"/>
        <v>1</v>
      </c>
      <c r="D20" s="77">
        <f t="shared" si="1"/>
        <v>0.12315270935960591</v>
      </c>
      <c r="E20" s="77">
        <f t="shared" si="2"/>
        <v>2.3402213849430153</v>
      </c>
      <c r="F20" s="139">
        <v>12</v>
      </c>
      <c r="G20" s="136">
        <v>0</v>
      </c>
      <c r="H20" s="77">
        <f t="shared" si="3"/>
        <v>0</v>
      </c>
      <c r="I20" s="77">
        <f t="shared" si="4"/>
        <v>0</v>
      </c>
      <c r="J20" s="139"/>
      <c r="K20" s="136">
        <v>1</v>
      </c>
      <c r="L20" s="77">
        <f t="shared" si="5"/>
        <v>0.23419203747072601</v>
      </c>
      <c r="M20" s="77">
        <f t="shared" si="6"/>
        <v>4.6227810650887573</v>
      </c>
      <c r="N20" s="139">
        <v>10</v>
      </c>
      <c r="O20" s="80"/>
    </row>
    <row r="21" spans="1:15" ht="25.5" customHeight="1" x14ac:dyDescent="0.2">
      <c r="A21" s="134" t="s">
        <v>15</v>
      </c>
      <c r="B21" s="75" t="s">
        <v>118</v>
      </c>
      <c r="C21" s="136">
        <f t="shared" si="0"/>
        <v>1</v>
      </c>
      <c r="D21" s="77">
        <f t="shared" si="1"/>
        <v>0.12315270935960591</v>
      </c>
      <c r="E21" s="77">
        <f t="shared" si="2"/>
        <v>2.3402213849430153</v>
      </c>
      <c r="F21" s="140">
        <v>12</v>
      </c>
      <c r="G21" s="136">
        <v>0</v>
      </c>
      <c r="H21" s="77">
        <f t="shared" si="3"/>
        <v>0</v>
      </c>
      <c r="I21" s="77">
        <f t="shared" si="4"/>
        <v>0</v>
      </c>
      <c r="J21" s="140"/>
      <c r="K21" s="136">
        <v>1</v>
      </c>
      <c r="L21" s="77">
        <f t="shared" si="5"/>
        <v>0.23419203747072601</v>
      </c>
      <c r="M21" s="77">
        <f t="shared" si="6"/>
        <v>4.6227810650887573</v>
      </c>
      <c r="N21" s="139">
        <v>10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 t="shared" si="0"/>
        <v>41</v>
      </c>
      <c r="D22" s="77">
        <f t="shared" si="1"/>
        <v>5.0492610837438425</v>
      </c>
      <c r="E22" s="77">
        <f t="shared" si="2"/>
        <v>95.949076782663639</v>
      </c>
      <c r="F22" s="140">
        <v>4</v>
      </c>
      <c r="G22" s="136">
        <v>13</v>
      </c>
      <c r="H22" s="77">
        <f t="shared" si="3"/>
        <v>3.3766233766233764</v>
      </c>
      <c r="I22" s="77">
        <f t="shared" si="4"/>
        <v>61.614294516327789</v>
      </c>
      <c r="J22" s="140">
        <v>7</v>
      </c>
      <c r="K22" s="136">
        <v>28</v>
      </c>
      <c r="L22" s="77">
        <f t="shared" si="5"/>
        <v>6.557377049180328</v>
      </c>
      <c r="M22" s="77">
        <f t="shared" si="6"/>
        <v>129.43786982248523</v>
      </c>
      <c r="N22" s="140">
        <v>4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 t="shared" si="0"/>
        <v>0</v>
      </c>
      <c r="D24" s="77">
        <f t="shared" si="1"/>
        <v>0</v>
      </c>
      <c r="E24" s="77">
        <f t="shared" si="2"/>
        <v>0</v>
      </c>
      <c r="F24" s="139"/>
      <c r="G24" s="136">
        <v>0</v>
      </c>
      <c r="H24" s="77">
        <f t="shared" si="3"/>
        <v>0</v>
      </c>
      <c r="I24" s="77">
        <f t="shared" si="4"/>
        <v>0</v>
      </c>
      <c r="J24" s="139"/>
      <c r="K24" s="136">
        <v>0</v>
      </c>
      <c r="L24" s="77">
        <f t="shared" si="5"/>
        <v>0</v>
      </c>
      <c r="M24" s="77">
        <f t="shared" si="6"/>
        <v>0</v>
      </c>
      <c r="N24" s="140"/>
      <c r="O24" s="80"/>
    </row>
    <row r="25" spans="1:15" ht="25.5" customHeight="1" x14ac:dyDescent="0.2">
      <c r="A25" s="134" t="s">
        <v>19</v>
      </c>
      <c r="B25" s="75" t="s">
        <v>125</v>
      </c>
      <c r="C25" s="136">
        <f t="shared" si="0"/>
        <v>1</v>
      </c>
      <c r="D25" s="77">
        <f t="shared" si="1"/>
        <v>0.12315270935960591</v>
      </c>
      <c r="E25" s="77">
        <f t="shared" si="2"/>
        <v>2.3402213849430153</v>
      </c>
      <c r="F25" s="140">
        <v>12</v>
      </c>
      <c r="G25" s="136">
        <v>1</v>
      </c>
      <c r="H25" s="77">
        <f t="shared" si="3"/>
        <v>0.25974025974025972</v>
      </c>
      <c r="I25" s="77">
        <f t="shared" si="4"/>
        <v>4.7395611166405995</v>
      </c>
      <c r="J25" s="139">
        <v>10</v>
      </c>
      <c r="K25" s="136">
        <v>0</v>
      </c>
      <c r="L25" s="77">
        <f t="shared" si="5"/>
        <v>0</v>
      </c>
      <c r="M25" s="77">
        <f t="shared" si="6"/>
        <v>0</v>
      </c>
      <c r="N25" s="139"/>
      <c r="O25" s="80"/>
    </row>
    <row r="26" spans="1:15" ht="25.5" customHeight="1" x14ac:dyDescent="0.2">
      <c r="A26" s="134" t="s">
        <v>20</v>
      </c>
      <c r="B26" s="75" t="s">
        <v>122</v>
      </c>
      <c r="C26" s="136">
        <f t="shared" si="0"/>
        <v>1</v>
      </c>
      <c r="D26" s="77">
        <f t="shared" si="1"/>
        <v>0.12315270935960591</v>
      </c>
      <c r="E26" s="77">
        <f t="shared" si="2"/>
        <v>2.3402213849430153</v>
      </c>
      <c r="F26" s="139">
        <v>12</v>
      </c>
      <c r="G26" s="136">
        <v>1</v>
      </c>
      <c r="H26" s="77">
        <f t="shared" si="3"/>
        <v>0.25974025974025972</v>
      </c>
      <c r="I26" s="77">
        <f t="shared" si="4"/>
        <v>4.7395611166405995</v>
      </c>
      <c r="J26" s="140">
        <v>10</v>
      </c>
      <c r="K26" s="136">
        <v>0</v>
      </c>
      <c r="L26" s="77">
        <f t="shared" si="5"/>
        <v>0</v>
      </c>
      <c r="M26" s="77">
        <f t="shared" si="6"/>
        <v>0</v>
      </c>
      <c r="N26" s="139"/>
      <c r="O26" s="80"/>
    </row>
    <row r="27" spans="1:15" ht="25.5" customHeight="1" x14ac:dyDescent="0.2">
      <c r="A27" s="134" t="s">
        <v>21</v>
      </c>
      <c r="B27" s="75" t="s">
        <v>123</v>
      </c>
      <c r="C27" s="136">
        <f t="shared" si="0"/>
        <v>32</v>
      </c>
      <c r="D27" s="77">
        <f t="shared" si="1"/>
        <v>3.9408866995073892</v>
      </c>
      <c r="E27" s="77">
        <f t="shared" si="2"/>
        <v>74.887084318176491</v>
      </c>
      <c r="F27" s="140">
        <v>8</v>
      </c>
      <c r="G27" s="136">
        <v>21</v>
      </c>
      <c r="H27" s="77">
        <f t="shared" si="3"/>
        <v>5.4545454545454541</v>
      </c>
      <c r="I27" s="77">
        <f t="shared" si="4"/>
        <v>99.530783449452571</v>
      </c>
      <c r="J27" s="139">
        <v>5</v>
      </c>
      <c r="K27" s="136">
        <v>11</v>
      </c>
      <c r="L27" s="77">
        <f t="shared" si="5"/>
        <v>2.5761124121779861</v>
      </c>
      <c r="M27" s="77">
        <f t="shared" si="6"/>
        <v>50.850591715976329</v>
      </c>
      <c r="N27" s="139">
        <v>7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10</v>
      </c>
      <c r="D28" s="77">
        <f t="shared" si="1"/>
        <v>1.2315270935960592</v>
      </c>
      <c r="E28" s="77">
        <f t="shared" si="2"/>
        <v>23.402213849430154</v>
      </c>
      <c r="F28" s="140">
        <v>10</v>
      </c>
      <c r="G28" s="136">
        <v>4</v>
      </c>
      <c r="H28" s="77">
        <f t="shared" si="3"/>
        <v>1.0389610389610389</v>
      </c>
      <c r="I28" s="77">
        <f t="shared" si="4"/>
        <v>18.958244466562398</v>
      </c>
      <c r="J28" s="140">
        <v>9</v>
      </c>
      <c r="K28" s="136">
        <v>6</v>
      </c>
      <c r="L28" s="77">
        <f t="shared" si="5"/>
        <v>1.405152224824356</v>
      </c>
      <c r="M28" s="77">
        <f t="shared" si="6"/>
        <v>27.736686390532544</v>
      </c>
      <c r="N28" s="139">
        <v>8</v>
      </c>
      <c r="O28" s="80"/>
    </row>
    <row r="29" spans="1:15" ht="25.5" customHeight="1" x14ac:dyDescent="0.2">
      <c r="A29" s="156"/>
      <c r="B29" s="123" t="s">
        <v>133</v>
      </c>
      <c r="C29" s="76">
        <f>SUM(C9:C28)</f>
        <v>812</v>
      </c>
      <c r="D29" s="82">
        <f>SUM(D9:D28)</f>
        <v>99.999999999999986</v>
      </c>
      <c r="E29" s="77">
        <f t="shared" si="2"/>
        <v>1900.2597645737287</v>
      </c>
      <c r="F29" s="132"/>
      <c r="G29" s="76">
        <f>SUM(G9:G28)</f>
        <v>385</v>
      </c>
      <c r="H29" s="82">
        <f>SUM(H9:H28)</f>
        <v>99.999999999999986</v>
      </c>
      <c r="I29" s="77">
        <f t="shared" si="4"/>
        <v>1824.7310299066305</v>
      </c>
      <c r="J29" s="132"/>
      <c r="K29" s="137">
        <f>SUM(K9:K28)</f>
        <v>427</v>
      </c>
      <c r="L29" s="82">
        <f>SUM(L9:L28)</f>
        <v>100.00000000000001</v>
      </c>
      <c r="M29" s="77">
        <f t="shared" si="6"/>
        <v>1973.9275147928993</v>
      </c>
      <c r="N29" s="132"/>
    </row>
    <row r="30" spans="1:15" x14ac:dyDescent="0.2">
      <c r="B30" s="159" t="s">
        <v>132</v>
      </c>
      <c r="C30" s="125">
        <f>G30+K30</f>
        <v>42731</v>
      </c>
      <c r="D30" s="125"/>
      <c r="E30" s="90"/>
      <c r="F30" s="126"/>
      <c r="G30" s="90">
        <v>21099</v>
      </c>
      <c r="H30" s="125"/>
      <c r="I30" s="90"/>
      <c r="J30" s="126"/>
      <c r="K30" s="90">
        <v>21632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R3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31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 t="shared" ref="C9:C28" si="0">G9+K9</f>
        <v>4</v>
      </c>
      <c r="D9" s="77">
        <f>(C9/C$29)*100</f>
        <v>0.38610038610038611</v>
      </c>
      <c r="E9" s="77">
        <f>(C9/C$30)*100000</f>
        <v>5.8459874603568975</v>
      </c>
      <c r="F9" s="140">
        <v>11</v>
      </c>
      <c r="G9" s="136">
        <v>2</v>
      </c>
      <c r="H9" s="77">
        <f>(G9/G$29)*100</f>
        <v>0.39761431411530812</v>
      </c>
      <c r="I9" s="77">
        <f>(G9/G$30)*100000</f>
        <v>6.0246407807934457</v>
      </c>
      <c r="J9" s="139">
        <v>10</v>
      </c>
      <c r="K9" s="136">
        <v>2</v>
      </c>
      <c r="L9" s="77">
        <f>(K9/K$29)*100</f>
        <v>0.37523452157598497</v>
      </c>
      <c r="M9" s="77">
        <f>(K9/K$30)*100000</f>
        <v>5.6776244819167658</v>
      </c>
      <c r="N9" s="140">
        <v>9</v>
      </c>
    </row>
    <row r="10" spans="1:18" ht="25.5" customHeight="1" x14ac:dyDescent="0.2">
      <c r="A10" s="134" t="s">
        <v>5</v>
      </c>
      <c r="B10" s="75" t="s">
        <v>107</v>
      </c>
      <c r="C10" s="136">
        <f t="shared" si="0"/>
        <v>248</v>
      </c>
      <c r="D10" s="77">
        <f t="shared" ref="D10:D28" si="1">(C10/C$29)*100</f>
        <v>23.938223938223938</v>
      </c>
      <c r="E10" s="77">
        <f t="shared" ref="E10:E29" si="2">(C10/C$30)*100000</f>
        <v>362.45122254212765</v>
      </c>
      <c r="F10" s="140">
        <v>2</v>
      </c>
      <c r="G10" s="138">
        <v>160</v>
      </c>
      <c r="H10" s="77">
        <f t="shared" ref="H10:H28" si="3">(G10/G$29)*100</f>
        <v>31.809145129224653</v>
      </c>
      <c r="I10" s="77">
        <f t="shared" ref="I10:I29" si="4">(G10/G$30)*100000</f>
        <v>481.97126246347568</v>
      </c>
      <c r="J10" s="140">
        <v>2</v>
      </c>
      <c r="K10" s="138">
        <v>88</v>
      </c>
      <c r="L10" s="77">
        <f t="shared" ref="L10:L28" si="5">(K10/K$29)*100</f>
        <v>16.51031894934334</v>
      </c>
      <c r="M10" s="77">
        <f t="shared" ref="M10:M29" si="6">(K10/K$30)*100000</f>
        <v>249.8154772043377</v>
      </c>
      <c r="N10" s="139">
        <v>2</v>
      </c>
    </row>
    <row r="11" spans="1:18" ht="25.5" customHeight="1" x14ac:dyDescent="0.2">
      <c r="A11" s="134" t="s">
        <v>6</v>
      </c>
      <c r="B11" s="75" t="s">
        <v>108</v>
      </c>
      <c r="C11" s="136">
        <f t="shared" si="0"/>
        <v>1</v>
      </c>
      <c r="D11" s="77">
        <f t="shared" si="1"/>
        <v>9.6525096525096526E-2</v>
      </c>
      <c r="E11" s="77">
        <f t="shared" si="2"/>
        <v>1.4614968650892244</v>
      </c>
      <c r="F11" s="139">
        <v>13</v>
      </c>
      <c r="G11" s="136">
        <v>1</v>
      </c>
      <c r="H11" s="77">
        <f t="shared" si="3"/>
        <v>0.19880715705765406</v>
      </c>
      <c r="I11" s="77">
        <f t="shared" si="4"/>
        <v>3.0123203903967228</v>
      </c>
      <c r="J11" s="139">
        <v>11</v>
      </c>
      <c r="K11" s="136">
        <v>0</v>
      </c>
      <c r="L11" s="77">
        <f t="shared" si="5"/>
        <v>0</v>
      </c>
      <c r="M11" s="77">
        <f t="shared" si="6"/>
        <v>0</v>
      </c>
      <c r="N11" s="140"/>
    </row>
    <row r="12" spans="1:18" ht="25.5" customHeight="1" x14ac:dyDescent="0.2">
      <c r="A12" s="134" t="s">
        <v>7</v>
      </c>
      <c r="B12" s="75" t="s">
        <v>109</v>
      </c>
      <c r="C12" s="136">
        <f t="shared" si="0"/>
        <v>67</v>
      </c>
      <c r="D12" s="77">
        <f t="shared" si="1"/>
        <v>6.4671814671814669</v>
      </c>
      <c r="E12" s="77">
        <f t="shared" si="2"/>
        <v>97.920289960978025</v>
      </c>
      <c r="F12" s="139">
        <v>3</v>
      </c>
      <c r="G12" s="136">
        <v>26</v>
      </c>
      <c r="H12" s="77">
        <f t="shared" si="3"/>
        <v>5.1689860834990062</v>
      </c>
      <c r="I12" s="77">
        <f t="shared" si="4"/>
        <v>78.320330150314788</v>
      </c>
      <c r="J12" s="139">
        <v>5</v>
      </c>
      <c r="K12" s="136">
        <v>41</v>
      </c>
      <c r="L12" s="77">
        <f t="shared" si="5"/>
        <v>7.6923076923076925</v>
      </c>
      <c r="M12" s="77">
        <f t="shared" si="6"/>
        <v>116.39130187929369</v>
      </c>
      <c r="N12" s="139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 t="shared" si="0"/>
        <v>32</v>
      </c>
      <c r="D13" s="77">
        <f t="shared" si="1"/>
        <v>3.0888030888030888</v>
      </c>
      <c r="E13" s="77">
        <f t="shared" si="2"/>
        <v>46.76789968285518</v>
      </c>
      <c r="F13" s="139">
        <v>7</v>
      </c>
      <c r="G13" s="136">
        <v>20</v>
      </c>
      <c r="H13" s="77">
        <f t="shared" si="3"/>
        <v>3.9761431411530817</v>
      </c>
      <c r="I13" s="77">
        <f t="shared" si="4"/>
        <v>60.24640780793446</v>
      </c>
      <c r="J13" s="139">
        <v>6</v>
      </c>
      <c r="K13" s="136">
        <v>12</v>
      </c>
      <c r="L13" s="77">
        <f t="shared" si="5"/>
        <v>2.2514071294559099</v>
      </c>
      <c r="M13" s="77">
        <f t="shared" si="6"/>
        <v>34.065746891500595</v>
      </c>
      <c r="N13" s="139">
        <v>6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 t="shared" si="0"/>
        <v>17</v>
      </c>
      <c r="D14" s="77">
        <f t="shared" si="1"/>
        <v>1.6409266409266408</v>
      </c>
      <c r="E14" s="77">
        <f t="shared" si="2"/>
        <v>24.84544670651681</v>
      </c>
      <c r="F14" s="139">
        <v>9</v>
      </c>
      <c r="G14" s="136">
        <v>11</v>
      </c>
      <c r="H14" s="77">
        <f t="shared" si="3"/>
        <v>2.1868787276341948</v>
      </c>
      <c r="I14" s="77">
        <f t="shared" si="4"/>
        <v>33.135524294363947</v>
      </c>
      <c r="J14" s="140">
        <v>7</v>
      </c>
      <c r="K14" s="136">
        <v>6</v>
      </c>
      <c r="L14" s="77">
        <f t="shared" si="5"/>
        <v>1.125703564727955</v>
      </c>
      <c r="M14" s="77">
        <f t="shared" si="6"/>
        <v>17.032873445750297</v>
      </c>
      <c r="N14" s="139">
        <v>7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 t="shared" si="0"/>
        <v>479</v>
      </c>
      <c r="D17" s="77">
        <f t="shared" si="1"/>
        <v>46.23552123552124</v>
      </c>
      <c r="E17" s="77">
        <f t="shared" si="2"/>
        <v>700.05699837773852</v>
      </c>
      <c r="F17" s="139">
        <v>1</v>
      </c>
      <c r="G17" s="136">
        <v>183</v>
      </c>
      <c r="H17" s="77">
        <f t="shared" si="3"/>
        <v>36.381709741550694</v>
      </c>
      <c r="I17" s="77">
        <f t="shared" si="4"/>
        <v>551.25463144260027</v>
      </c>
      <c r="J17" s="139">
        <v>1</v>
      </c>
      <c r="K17" s="136">
        <v>296</v>
      </c>
      <c r="L17" s="77">
        <f t="shared" si="5"/>
        <v>55.534709193245781</v>
      </c>
      <c r="M17" s="77">
        <f t="shared" si="6"/>
        <v>840.28842332368129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 t="shared" si="0"/>
        <v>47</v>
      </c>
      <c r="D18" s="77">
        <f t="shared" si="1"/>
        <v>4.5366795366795367</v>
      </c>
      <c r="E18" s="77">
        <f t="shared" si="2"/>
        <v>68.690352659193536</v>
      </c>
      <c r="F18" s="140">
        <v>5</v>
      </c>
      <c r="G18" s="136">
        <v>27</v>
      </c>
      <c r="H18" s="77">
        <f t="shared" si="3"/>
        <v>5.3677932405566597</v>
      </c>
      <c r="I18" s="77">
        <f t="shared" si="4"/>
        <v>81.332650540711512</v>
      </c>
      <c r="J18" s="140">
        <v>4</v>
      </c>
      <c r="K18" s="136">
        <v>20</v>
      </c>
      <c r="L18" s="77">
        <f t="shared" si="5"/>
        <v>3.75234521575985</v>
      </c>
      <c r="M18" s="77">
        <f t="shared" si="6"/>
        <v>56.776244819167658</v>
      </c>
      <c r="N18" s="139">
        <v>5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 t="shared" si="0"/>
        <v>46</v>
      </c>
      <c r="D19" s="77">
        <f t="shared" si="1"/>
        <v>4.4401544401544406</v>
      </c>
      <c r="E19" s="77">
        <f t="shared" si="2"/>
        <v>67.228855794104319</v>
      </c>
      <c r="F19" s="139">
        <v>6</v>
      </c>
      <c r="G19" s="136">
        <v>26</v>
      </c>
      <c r="H19" s="77">
        <f t="shared" si="3"/>
        <v>5.1689860834990062</v>
      </c>
      <c r="I19" s="77">
        <f t="shared" si="4"/>
        <v>78.320330150314788</v>
      </c>
      <c r="J19" s="140">
        <v>5</v>
      </c>
      <c r="K19" s="136">
        <v>20</v>
      </c>
      <c r="L19" s="77">
        <f t="shared" si="5"/>
        <v>3.75234521575985</v>
      </c>
      <c r="M19" s="77">
        <f t="shared" si="6"/>
        <v>56.776244819167658</v>
      </c>
      <c r="N19" s="139">
        <v>5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f t="shared" si="0"/>
        <v>0</v>
      </c>
      <c r="D20" s="77">
        <f t="shared" si="1"/>
        <v>0</v>
      </c>
      <c r="E20" s="77">
        <f t="shared" si="2"/>
        <v>0</v>
      </c>
      <c r="F20" s="139"/>
      <c r="G20" s="136">
        <v>0</v>
      </c>
      <c r="H20" s="77">
        <f t="shared" si="3"/>
        <v>0</v>
      </c>
      <c r="I20" s="77">
        <f t="shared" si="4"/>
        <v>0</v>
      </c>
      <c r="J20" s="139"/>
      <c r="K20" s="136">
        <v>0</v>
      </c>
      <c r="L20" s="77">
        <f t="shared" si="5"/>
        <v>0</v>
      </c>
      <c r="M20" s="77">
        <f t="shared" si="6"/>
        <v>0</v>
      </c>
      <c r="N20" s="139"/>
      <c r="O20" s="80"/>
    </row>
    <row r="21" spans="1:15" ht="25.5" customHeight="1" x14ac:dyDescent="0.2">
      <c r="A21" s="134" t="s">
        <v>15</v>
      </c>
      <c r="B21" s="75" t="s">
        <v>118</v>
      </c>
      <c r="C21" s="136">
        <f t="shared" si="0"/>
        <v>1</v>
      </c>
      <c r="D21" s="77">
        <f t="shared" si="1"/>
        <v>9.6525096525096526E-2</v>
      </c>
      <c r="E21" s="77">
        <f t="shared" si="2"/>
        <v>1.4614968650892244</v>
      </c>
      <c r="F21" s="140">
        <v>13</v>
      </c>
      <c r="G21" s="136">
        <v>1</v>
      </c>
      <c r="H21" s="77">
        <f t="shared" si="3"/>
        <v>0.19880715705765406</v>
      </c>
      <c r="I21" s="77">
        <f t="shared" si="4"/>
        <v>3.0123203903967228</v>
      </c>
      <c r="J21" s="139">
        <v>11</v>
      </c>
      <c r="K21" s="136">
        <v>0</v>
      </c>
      <c r="L21" s="77">
        <f t="shared" si="5"/>
        <v>0</v>
      </c>
      <c r="M21" s="77">
        <f t="shared" si="6"/>
        <v>0</v>
      </c>
      <c r="N21" s="139"/>
      <c r="O21" s="80"/>
    </row>
    <row r="22" spans="1:15" ht="25.5" customHeight="1" x14ac:dyDescent="0.2">
      <c r="A22" s="134" t="s">
        <v>16</v>
      </c>
      <c r="B22" s="75" t="s">
        <v>119</v>
      </c>
      <c r="C22" s="136">
        <f t="shared" si="0"/>
        <v>26</v>
      </c>
      <c r="D22" s="77">
        <f t="shared" si="1"/>
        <v>2.5096525096525095</v>
      </c>
      <c r="E22" s="77">
        <f t="shared" si="2"/>
        <v>37.998918492319838</v>
      </c>
      <c r="F22" s="140">
        <v>8</v>
      </c>
      <c r="G22" s="136">
        <v>3</v>
      </c>
      <c r="H22" s="77">
        <f t="shared" si="3"/>
        <v>0.59642147117296218</v>
      </c>
      <c r="I22" s="77">
        <f t="shared" si="4"/>
        <v>9.0369611711901676</v>
      </c>
      <c r="J22" s="140">
        <v>9</v>
      </c>
      <c r="K22" s="136">
        <v>23</v>
      </c>
      <c r="L22" s="77">
        <f t="shared" si="5"/>
        <v>4.3151969981238274</v>
      </c>
      <c r="M22" s="77">
        <f t="shared" si="6"/>
        <v>65.292681542042814</v>
      </c>
      <c r="N22" s="139">
        <v>4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 t="shared" si="0"/>
        <v>0</v>
      </c>
      <c r="D24" s="77">
        <f t="shared" si="1"/>
        <v>0</v>
      </c>
      <c r="E24" s="77">
        <f t="shared" si="2"/>
        <v>0</v>
      </c>
      <c r="F24" s="139"/>
      <c r="G24" s="136">
        <v>0</v>
      </c>
      <c r="H24" s="77">
        <f t="shared" si="3"/>
        <v>0</v>
      </c>
      <c r="I24" s="77">
        <f t="shared" si="4"/>
        <v>0</v>
      </c>
      <c r="J24" s="139"/>
      <c r="K24" s="136">
        <v>0</v>
      </c>
      <c r="L24" s="77">
        <f t="shared" si="5"/>
        <v>0</v>
      </c>
      <c r="M24" s="77">
        <f t="shared" si="6"/>
        <v>0</v>
      </c>
      <c r="N24" s="139"/>
      <c r="O24" s="80"/>
    </row>
    <row r="25" spans="1:15" ht="25.5" customHeight="1" x14ac:dyDescent="0.2">
      <c r="A25" s="134" t="s">
        <v>19</v>
      </c>
      <c r="B25" s="75" t="s">
        <v>125</v>
      </c>
      <c r="C25" s="136">
        <f t="shared" si="0"/>
        <v>2</v>
      </c>
      <c r="D25" s="77">
        <f t="shared" si="1"/>
        <v>0.19305019305019305</v>
      </c>
      <c r="E25" s="77">
        <f t="shared" si="2"/>
        <v>2.9229937301784488</v>
      </c>
      <c r="F25" s="139">
        <v>12</v>
      </c>
      <c r="G25" s="136">
        <v>2</v>
      </c>
      <c r="H25" s="77">
        <f t="shared" si="3"/>
        <v>0.39761431411530812</v>
      </c>
      <c r="I25" s="77">
        <f t="shared" si="4"/>
        <v>6.0246407807934457</v>
      </c>
      <c r="J25" s="139">
        <v>10</v>
      </c>
      <c r="K25" s="136">
        <v>0</v>
      </c>
      <c r="L25" s="77">
        <f t="shared" si="5"/>
        <v>0</v>
      </c>
      <c r="M25" s="77">
        <f t="shared" si="6"/>
        <v>0</v>
      </c>
      <c r="N25" s="139"/>
      <c r="O25" s="80"/>
    </row>
    <row r="26" spans="1:15" ht="25.5" customHeight="1" x14ac:dyDescent="0.2">
      <c r="A26" s="134" t="s">
        <v>20</v>
      </c>
      <c r="B26" s="75" t="s">
        <v>122</v>
      </c>
      <c r="C26" s="136">
        <f t="shared" si="0"/>
        <v>1</v>
      </c>
      <c r="D26" s="77">
        <f t="shared" si="1"/>
        <v>9.6525096525096526E-2</v>
      </c>
      <c r="E26" s="77">
        <f t="shared" si="2"/>
        <v>1.4614968650892244</v>
      </c>
      <c r="F26" s="140">
        <v>13</v>
      </c>
      <c r="G26" s="136">
        <v>1</v>
      </c>
      <c r="H26" s="77">
        <f t="shared" si="3"/>
        <v>0.19880715705765406</v>
      </c>
      <c r="I26" s="77">
        <f t="shared" si="4"/>
        <v>3.0123203903967228</v>
      </c>
      <c r="J26" s="140">
        <v>11</v>
      </c>
      <c r="K26" s="136">
        <v>0</v>
      </c>
      <c r="L26" s="77">
        <f t="shared" si="5"/>
        <v>0</v>
      </c>
      <c r="M26" s="77">
        <f t="shared" si="6"/>
        <v>0</v>
      </c>
      <c r="N26" s="139"/>
      <c r="O26" s="80"/>
    </row>
    <row r="27" spans="1:15" ht="25.5" customHeight="1" x14ac:dyDescent="0.2">
      <c r="A27" s="134" t="s">
        <v>21</v>
      </c>
      <c r="B27" s="75" t="s">
        <v>123</v>
      </c>
      <c r="C27" s="136">
        <f t="shared" si="0"/>
        <v>53</v>
      </c>
      <c r="D27" s="77">
        <f t="shared" si="1"/>
        <v>5.115830115830116</v>
      </c>
      <c r="E27" s="77">
        <f t="shared" si="2"/>
        <v>77.459333849728893</v>
      </c>
      <c r="F27" s="139">
        <v>4</v>
      </c>
      <c r="G27" s="136">
        <v>33</v>
      </c>
      <c r="H27" s="77">
        <f t="shared" si="3"/>
        <v>6.5606361829025852</v>
      </c>
      <c r="I27" s="77">
        <f t="shared" si="4"/>
        <v>99.406572883091854</v>
      </c>
      <c r="J27" s="139">
        <v>3</v>
      </c>
      <c r="K27" s="136">
        <v>20</v>
      </c>
      <c r="L27" s="77">
        <f t="shared" si="5"/>
        <v>3.75234521575985</v>
      </c>
      <c r="M27" s="77">
        <f t="shared" si="6"/>
        <v>56.776244819167658</v>
      </c>
      <c r="N27" s="139">
        <v>5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12</v>
      </c>
      <c r="D28" s="77">
        <f t="shared" si="1"/>
        <v>1.1583011583011582</v>
      </c>
      <c r="E28" s="77">
        <f t="shared" si="2"/>
        <v>17.537962381070692</v>
      </c>
      <c r="F28" s="139">
        <v>10</v>
      </c>
      <c r="G28" s="136">
        <v>7</v>
      </c>
      <c r="H28" s="77">
        <f t="shared" si="3"/>
        <v>1.3916500994035785</v>
      </c>
      <c r="I28" s="77">
        <f t="shared" si="4"/>
        <v>21.086242732777059</v>
      </c>
      <c r="J28" s="139">
        <v>8</v>
      </c>
      <c r="K28" s="136">
        <v>5</v>
      </c>
      <c r="L28" s="77">
        <f t="shared" si="5"/>
        <v>0.93808630393996251</v>
      </c>
      <c r="M28" s="77">
        <f t="shared" si="6"/>
        <v>14.194061204791915</v>
      </c>
      <c r="N28" s="139">
        <v>8</v>
      </c>
      <c r="O28" s="80"/>
    </row>
    <row r="29" spans="1:15" ht="25.5" customHeight="1" x14ac:dyDescent="0.2">
      <c r="A29" s="156"/>
      <c r="B29" s="123" t="s">
        <v>133</v>
      </c>
      <c r="C29" s="76">
        <f>SUM(C9:C28)</f>
        <v>1036</v>
      </c>
      <c r="D29" s="82">
        <f>SUM(D9:D28)</f>
        <v>100.00000000000003</v>
      </c>
      <c r="E29" s="77">
        <f t="shared" si="2"/>
        <v>1514.1107522324364</v>
      </c>
      <c r="F29" s="132"/>
      <c r="G29" s="76">
        <f>SUM(G9:G28)</f>
        <v>503</v>
      </c>
      <c r="H29" s="82">
        <f>SUM(H9:H28)</f>
        <v>100</v>
      </c>
      <c r="I29" s="77">
        <f t="shared" si="4"/>
        <v>1515.1971563695513</v>
      </c>
      <c r="J29" s="132"/>
      <c r="K29" s="137">
        <f>SUM(K9:K28)</f>
        <v>533</v>
      </c>
      <c r="L29" s="82">
        <f>SUM(L9:L28)</f>
        <v>100</v>
      </c>
      <c r="M29" s="77">
        <f t="shared" si="6"/>
        <v>1513.086924430818</v>
      </c>
      <c r="N29" s="132"/>
    </row>
    <row r="30" spans="1:15" x14ac:dyDescent="0.2">
      <c r="B30" s="159" t="s">
        <v>132</v>
      </c>
      <c r="C30" s="125">
        <f>G30+K30</f>
        <v>68423</v>
      </c>
      <c r="D30" s="125"/>
      <c r="E30" s="90"/>
      <c r="F30" s="126"/>
      <c r="G30" s="150">
        <v>33197</v>
      </c>
      <c r="H30" s="125"/>
      <c r="I30" s="90"/>
      <c r="J30" s="126"/>
      <c r="K30" s="150">
        <v>35226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R3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32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 t="shared" ref="C9:C28" si="0">G9+K9</f>
        <v>4</v>
      </c>
      <c r="D9" s="77">
        <f>(C9/C$29)*100</f>
        <v>0.39920159680638717</v>
      </c>
      <c r="E9" s="77">
        <f>(C9/C$30)*100000</f>
        <v>6.4609917622355031</v>
      </c>
      <c r="F9" s="140">
        <v>11</v>
      </c>
      <c r="G9" s="136">
        <v>3</v>
      </c>
      <c r="H9" s="77">
        <f>(G9/G$29)*100</f>
        <v>0.6198347107438017</v>
      </c>
      <c r="I9" s="77">
        <f>(G9/G$30)*100000</f>
        <v>9.9489288319957545</v>
      </c>
      <c r="J9" s="139">
        <v>10</v>
      </c>
      <c r="K9" s="136">
        <v>1</v>
      </c>
      <c r="L9" s="77">
        <f>(K9/K$29)*100</f>
        <v>0.19305019305019305</v>
      </c>
      <c r="M9" s="77">
        <f>(K9/K$30)*100000</f>
        <v>3.1490112104799097</v>
      </c>
      <c r="N9" s="140">
        <v>10</v>
      </c>
    </row>
    <row r="10" spans="1:18" ht="25.5" customHeight="1" x14ac:dyDescent="0.2">
      <c r="A10" s="134" t="s">
        <v>5</v>
      </c>
      <c r="B10" s="75" t="s">
        <v>107</v>
      </c>
      <c r="C10" s="136">
        <f t="shared" si="0"/>
        <v>248</v>
      </c>
      <c r="D10" s="77">
        <f t="shared" ref="D10:D28" si="1">(C10/C$29)*100</f>
        <v>24.750499001996008</v>
      </c>
      <c r="E10" s="77">
        <f t="shared" ref="E10:E29" si="2">(C10/C$30)*100000</f>
        <v>400.58148925860121</v>
      </c>
      <c r="F10" s="140">
        <v>2</v>
      </c>
      <c r="G10" s="138">
        <v>149</v>
      </c>
      <c r="H10" s="77">
        <f t="shared" ref="H10:H28" si="3">(G10/G$29)*100</f>
        <v>30.785123966942145</v>
      </c>
      <c r="I10" s="77">
        <f t="shared" ref="I10:I29" si="4">(G10/G$30)*100000</f>
        <v>494.1301319891225</v>
      </c>
      <c r="J10" s="140">
        <v>2</v>
      </c>
      <c r="K10" s="138">
        <v>99</v>
      </c>
      <c r="L10" s="77">
        <f t="shared" ref="L10:L28" si="5">(K10/K$29)*100</f>
        <v>19.111969111969113</v>
      </c>
      <c r="M10" s="77">
        <f t="shared" ref="M10:M29" si="6">(K10/K$30)*100000</f>
        <v>311.75210983751106</v>
      </c>
      <c r="N10" s="140">
        <v>2</v>
      </c>
    </row>
    <row r="11" spans="1:18" ht="25.5" customHeight="1" x14ac:dyDescent="0.2">
      <c r="A11" s="134" t="s">
        <v>6</v>
      </c>
      <c r="B11" s="75" t="s">
        <v>108</v>
      </c>
      <c r="C11" s="136">
        <f t="shared" si="0"/>
        <v>0</v>
      </c>
      <c r="D11" s="77">
        <f t="shared" si="1"/>
        <v>0</v>
      </c>
      <c r="E11" s="77">
        <f t="shared" si="2"/>
        <v>0</v>
      </c>
      <c r="F11" s="139"/>
      <c r="G11" s="136">
        <v>0</v>
      </c>
      <c r="H11" s="77">
        <f t="shared" si="3"/>
        <v>0</v>
      </c>
      <c r="I11" s="77">
        <f t="shared" si="4"/>
        <v>0</v>
      </c>
      <c r="J11" s="139"/>
      <c r="K11" s="136">
        <v>0</v>
      </c>
      <c r="L11" s="77">
        <f t="shared" si="5"/>
        <v>0</v>
      </c>
      <c r="M11" s="77">
        <f t="shared" si="6"/>
        <v>0</v>
      </c>
      <c r="N11" s="139"/>
    </row>
    <row r="12" spans="1:18" ht="25.5" customHeight="1" x14ac:dyDescent="0.2">
      <c r="A12" s="134" t="s">
        <v>7</v>
      </c>
      <c r="B12" s="75" t="s">
        <v>109</v>
      </c>
      <c r="C12" s="136">
        <f t="shared" si="0"/>
        <v>94</v>
      </c>
      <c r="D12" s="77">
        <f t="shared" si="1"/>
        <v>9.3812375249500999</v>
      </c>
      <c r="E12" s="77">
        <f t="shared" si="2"/>
        <v>151.83330641253431</v>
      </c>
      <c r="F12" s="139">
        <v>3</v>
      </c>
      <c r="G12" s="136">
        <v>42</v>
      </c>
      <c r="H12" s="77">
        <f t="shared" si="3"/>
        <v>8.677685950413224</v>
      </c>
      <c r="I12" s="77">
        <f t="shared" si="4"/>
        <v>139.28500364794058</v>
      </c>
      <c r="J12" s="139">
        <v>3</v>
      </c>
      <c r="K12" s="136">
        <v>52</v>
      </c>
      <c r="L12" s="77">
        <f t="shared" si="5"/>
        <v>10.038610038610038</v>
      </c>
      <c r="M12" s="77">
        <f t="shared" si="6"/>
        <v>163.74858294495527</v>
      </c>
      <c r="N12" s="139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 t="shared" si="0"/>
        <v>28</v>
      </c>
      <c r="D13" s="77">
        <f t="shared" si="1"/>
        <v>2.7944111776447107</v>
      </c>
      <c r="E13" s="77">
        <f t="shared" si="2"/>
        <v>45.226942335648523</v>
      </c>
      <c r="F13" s="139">
        <v>9</v>
      </c>
      <c r="G13" s="136">
        <v>11</v>
      </c>
      <c r="H13" s="77">
        <f t="shared" si="3"/>
        <v>2.2727272727272729</v>
      </c>
      <c r="I13" s="77">
        <f t="shared" si="4"/>
        <v>36.479405717317768</v>
      </c>
      <c r="J13" s="140">
        <v>8</v>
      </c>
      <c r="K13" s="136">
        <v>17</v>
      </c>
      <c r="L13" s="77">
        <f t="shared" si="5"/>
        <v>3.2818532818532815</v>
      </c>
      <c r="M13" s="77">
        <f t="shared" si="6"/>
        <v>53.533190578158461</v>
      </c>
      <c r="N13" s="140">
        <v>7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 t="shared" si="0"/>
        <v>32</v>
      </c>
      <c r="D14" s="77">
        <f t="shared" si="1"/>
        <v>3.1936127744510974</v>
      </c>
      <c r="E14" s="77">
        <f t="shared" si="2"/>
        <v>51.687934097884025</v>
      </c>
      <c r="F14" s="139">
        <v>7</v>
      </c>
      <c r="G14" s="136">
        <v>13</v>
      </c>
      <c r="H14" s="77">
        <f t="shared" si="3"/>
        <v>2.6859504132231407</v>
      </c>
      <c r="I14" s="77">
        <f t="shared" si="4"/>
        <v>43.112024938648268</v>
      </c>
      <c r="J14" s="139">
        <v>7</v>
      </c>
      <c r="K14" s="136">
        <v>19</v>
      </c>
      <c r="L14" s="77">
        <f t="shared" si="5"/>
        <v>3.6679536679536682</v>
      </c>
      <c r="M14" s="77">
        <f t="shared" si="6"/>
        <v>59.831212999118279</v>
      </c>
      <c r="N14" s="140">
        <v>5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 t="shared" si="0"/>
        <v>410</v>
      </c>
      <c r="D17" s="77">
        <f t="shared" si="1"/>
        <v>40.918163672654693</v>
      </c>
      <c r="E17" s="77">
        <f t="shared" si="2"/>
        <v>662.25165562913912</v>
      </c>
      <c r="F17" s="139">
        <v>1</v>
      </c>
      <c r="G17" s="136">
        <v>165</v>
      </c>
      <c r="H17" s="77">
        <f t="shared" si="3"/>
        <v>34.090909090909086</v>
      </c>
      <c r="I17" s="77">
        <f t="shared" si="4"/>
        <v>547.19108575976657</v>
      </c>
      <c r="J17" s="139">
        <v>1</v>
      </c>
      <c r="K17" s="136">
        <v>245</v>
      </c>
      <c r="L17" s="77">
        <f t="shared" si="5"/>
        <v>47.297297297297298</v>
      </c>
      <c r="M17" s="77">
        <f t="shared" si="6"/>
        <v>771.50774656757778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 t="shared" si="0"/>
        <v>41</v>
      </c>
      <c r="D18" s="77">
        <f t="shared" si="1"/>
        <v>4.0918163672654693</v>
      </c>
      <c r="E18" s="77">
        <f t="shared" si="2"/>
        <v>66.225165562913901</v>
      </c>
      <c r="F18" s="140">
        <v>5</v>
      </c>
      <c r="G18" s="136">
        <v>24</v>
      </c>
      <c r="H18" s="77">
        <f t="shared" si="3"/>
        <v>4.9586776859504136</v>
      </c>
      <c r="I18" s="77">
        <f t="shared" si="4"/>
        <v>79.591430655966036</v>
      </c>
      <c r="J18" s="139">
        <v>5</v>
      </c>
      <c r="K18" s="136">
        <v>17</v>
      </c>
      <c r="L18" s="77">
        <f t="shared" si="5"/>
        <v>3.2818532818532815</v>
      </c>
      <c r="M18" s="77">
        <f t="shared" si="6"/>
        <v>53.533190578158461</v>
      </c>
      <c r="N18" s="139">
        <v>7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 t="shared" si="0"/>
        <v>37</v>
      </c>
      <c r="D19" s="77">
        <f t="shared" si="1"/>
        <v>3.6926147704590817</v>
      </c>
      <c r="E19" s="77">
        <f t="shared" si="2"/>
        <v>59.764173800678407</v>
      </c>
      <c r="F19" s="139">
        <v>6</v>
      </c>
      <c r="G19" s="136">
        <v>22</v>
      </c>
      <c r="H19" s="77">
        <f t="shared" si="3"/>
        <v>4.5454545454545459</v>
      </c>
      <c r="I19" s="77">
        <f t="shared" si="4"/>
        <v>72.958811434635535</v>
      </c>
      <c r="J19" s="140">
        <v>6</v>
      </c>
      <c r="K19" s="136">
        <v>15</v>
      </c>
      <c r="L19" s="77">
        <f t="shared" si="5"/>
        <v>2.8957528957528957</v>
      </c>
      <c r="M19" s="77">
        <f t="shared" si="6"/>
        <v>47.235168157198636</v>
      </c>
      <c r="N19" s="139">
        <v>8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f t="shared" si="0"/>
        <v>1</v>
      </c>
      <c r="D20" s="77">
        <f t="shared" si="1"/>
        <v>9.9800399201596793E-2</v>
      </c>
      <c r="E20" s="77">
        <f t="shared" si="2"/>
        <v>1.6152479405588758</v>
      </c>
      <c r="F20" s="139">
        <v>12</v>
      </c>
      <c r="G20" s="136">
        <v>1</v>
      </c>
      <c r="H20" s="77">
        <f t="shared" si="3"/>
        <v>0.20661157024793389</v>
      </c>
      <c r="I20" s="77">
        <f t="shared" si="4"/>
        <v>3.3163096106652517</v>
      </c>
      <c r="J20" s="139">
        <v>11</v>
      </c>
      <c r="K20" s="136">
        <v>0</v>
      </c>
      <c r="L20" s="77">
        <f t="shared" si="5"/>
        <v>0</v>
      </c>
      <c r="M20" s="77">
        <f t="shared" si="6"/>
        <v>0</v>
      </c>
      <c r="N20" s="139"/>
      <c r="O20" s="80"/>
    </row>
    <row r="21" spans="1:15" ht="25.5" customHeight="1" x14ac:dyDescent="0.2">
      <c r="A21" s="134" t="s">
        <v>15</v>
      </c>
      <c r="B21" s="75" t="s">
        <v>118</v>
      </c>
      <c r="C21" s="136">
        <f t="shared" si="0"/>
        <v>1</v>
      </c>
      <c r="D21" s="77">
        <f t="shared" si="1"/>
        <v>9.9800399201596793E-2</v>
      </c>
      <c r="E21" s="77">
        <f t="shared" si="2"/>
        <v>1.6152479405588758</v>
      </c>
      <c r="F21" s="140">
        <v>12</v>
      </c>
      <c r="G21" s="136">
        <v>0</v>
      </c>
      <c r="H21" s="77">
        <f t="shared" si="3"/>
        <v>0</v>
      </c>
      <c r="I21" s="77">
        <f t="shared" si="4"/>
        <v>0</v>
      </c>
      <c r="J21" s="140"/>
      <c r="K21" s="136">
        <v>1</v>
      </c>
      <c r="L21" s="77">
        <f t="shared" si="5"/>
        <v>0.19305019305019305</v>
      </c>
      <c r="M21" s="77">
        <f t="shared" si="6"/>
        <v>3.1490112104799097</v>
      </c>
      <c r="N21" s="139">
        <v>10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 t="shared" si="0"/>
        <v>29</v>
      </c>
      <c r="D22" s="77">
        <f t="shared" si="1"/>
        <v>2.8942115768463075</v>
      </c>
      <c r="E22" s="77">
        <f t="shared" si="2"/>
        <v>46.842190276207397</v>
      </c>
      <c r="F22" s="140">
        <v>8</v>
      </c>
      <c r="G22" s="136">
        <v>11</v>
      </c>
      <c r="H22" s="77">
        <f t="shared" si="3"/>
        <v>2.2727272727272729</v>
      </c>
      <c r="I22" s="77">
        <f t="shared" si="4"/>
        <v>36.479405717317768</v>
      </c>
      <c r="J22" s="140">
        <v>8</v>
      </c>
      <c r="K22" s="136">
        <v>18</v>
      </c>
      <c r="L22" s="77">
        <f t="shared" si="5"/>
        <v>3.4749034749034751</v>
      </c>
      <c r="M22" s="77">
        <f t="shared" si="6"/>
        <v>56.682201788638373</v>
      </c>
      <c r="N22" s="139">
        <v>6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 t="shared" si="0"/>
        <v>0</v>
      </c>
      <c r="D24" s="77">
        <f t="shared" si="1"/>
        <v>0</v>
      </c>
      <c r="E24" s="77">
        <f t="shared" si="2"/>
        <v>0</v>
      </c>
      <c r="F24" s="140"/>
      <c r="G24" s="136">
        <v>0</v>
      </c>
      <c r="H24" s="77">
        <f t="shared" si="3"/>
        <v>0</v>
      </c>
      <c r="I24" s="77">
        <f t="shared" si="4"/>
        <v>0</v>
      </c>
      <c r="J24" s="140"/>
      <c r="K24" s="136">
        <v>0</v>
      </c>
      <c r="L24" s="77">
        <f t="shared" si="5"/>
        <v>0</v>
      </c>
      <c r="M24" s="77">
        <f t="shared" si="6"/>
        <v>0</v>
      </c>
      <c r="N24" s="139"/>
      <c r="O24" s="80"/>
    </row>
    <row r="25" spans="1:15" ht="25.5" customHeight="1" x14ac:dyDescent="0.2">
      <c r="A25" s="134" t="s">
        <v>19</v>
      </c>
      <c r="B25" s="75" t="s">
        <v>125</v>
      </c>
      <c r="C25" s="136">
        <f t="shared" si="0"/>
        <v>0</v>
      </c>
      <c r="D25" s="77">
        <f t="shared" si="1"/>
        <v>0</v>
      </c>
      <c r="E25" s="77">
        <f t="shared" si="2"/>
        <v>0</v>
      </c>
      <c r="F25" s="139"/>
      <c r="G25" s="136">
        <v>0</v>
      </c>
      <c r="H25" s="77">
        <f t="shared" si="3"/>
        <v>0</v>
      </c>
      <c r="I25" s="77">
        <f t="shared" si="4"/>
        <v>0</v>
      </c>
      <c r="J25" s="140"/>
      <c r="K25" s="136">
        <v>0</v>
      </c>
      <c r="L25" s="77">
        <f t="shared" si="5"/>
        <v>0</v>
      </c>
      <c r="M25" s="77">
        <f t="shared" si="6"/>
        <v>0</v>
      </c>
      <c r="N25" s="139"/>
      <c r="O25" s="80"/>
    </row>
    <row r="26" spans="1:15" ht="25.5" customHeight="1" x14ac:dyDescent="0.2">
      <c r="A26" s="134" t="s">
        <v>20</v>
      </c>
      <c r="B26" s="75" t="s">
        <v>122</v>
      </c>
      <c r="C26" s="136">
        <f t="shared" si="0"/>
        <v>1</v>
      </c>
      <c r="D26" s="77">
        <f t="shared" si="1"/>
        <v>9.9800399201596793E-2</v>
      </c>
      <c r="E26" s="77">
        <f t="shared" si="2"/>
        <v>1.6152479405588758</v>
      </c>
      <c r="F26" s="140">
        <v>12</v>
      </c>
      <c r="G26" s="136">
        <v>0</v>
      </c>
      <c r="H26" s="77">
        <f t="shared" si="3"/>
        <v>0</v>
      </c>
      <c r="I26" s="77">
        <f t="shared" si="4"/>
        <v>0</v>
      </c>
      <c r="J26" s="139"/>
      <c r="K26" s="136">
        <v>1</v>
      </c>
      <c r="L26" s="77">
        <f t="shared" si="5"/>
        <v>0.19305019305019305</v>
      </c>
      <c r="M26" s="77">
        <f t="shared" si="6"/>
        <v>3.1490112104799097</v>
      </c>
      <c r="N26" s="140">
        <v>10</v>
      </c>
      <c r="O26" s="80"/>
    </row>
    <row r="27" spans="1:15" ht="25.5" customHeight="1" x14ac:dyDescent="0.2">
      <c r="A27" s="134" t="s">
        <v>21</v>
      </c>
      <c r="B27" s="75" t="s">
        <v>123</v>
      </c>
      <c r="C27" s="136">
        <f t="shared" si="0"/>
        <v>61</v>
      </c>
      <c r="D27" s="77">
        <f t="shared" si="1"/>
        <v>6.0878243512974048</v>
      </c>
      <c r="E27" s="77">
        <f t="shared" si="2"/>
        <v>98.530124374091429</v>
      </c>
      <c r="F27" s="139">
        <v>4</v>
      </c>
      <c r="G27" s="136">
        <v>35</v>
      </c>
      <c r="H27" s="77">
        <f t="shared" si="3"/>
        <v>7.2314049586776852</v>
      </c>
      <c r="I27" s="77">
        <f t="shared" si="4"/>
        <v>116.0708363732838</v>
      </c>
      <c r="J27" s="140">
        <v>4</v>
      </c>
      <c r="K27" s="136">
        <v>26</v>
      </c>
      <c r="L27" s="77">
        <f t="shared" si="5"/>
        <v>5.019305019305019</v>
      </c>
      <c r="M27" s="77">
        <f t="shared" si="6"/>
        <v>81.874291472477637</v>
      </c>
      <c r="N27" s="139">
        <v>4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15</v>
      </c>
      <c r="D28" s="77">
        <f t="shared" si="1"/>
        <v>1.4970059880239521</v>
      </c>
      <c r="E28" s="77">
        <f t="shared" si="2"/>
        <v>24.228719108383135</v>
      </c>
      <c r="F28" s="139">
        <v>10</v>
      </c>
      <c r="G28" s="136">
        <v>8</v>
      </c>
      <c r="H28" s="77">
        <f t="shared" si="3"/>
        <v>1.6528925619834711</v>
      </c>
      <c r="I28" s="77">
        <f t="shared" si="4"/>
        <v>26.530476885322013</v>
      </c>
      <c r="J28" s="139">
        <v>9</v>
      </c>
      <c r="K28" s="136">
        <v>7</v>
      </c>
      <c r="L28" s="77">
        <f t="shared" si="5"/>
        <v>1.3513513513513513</v>
      </c>
      <c r="M28" s="77">
        <f t="shared" si="6"/>
        <v>22.043078473359365</v>
      </c>
      <c r="N28" s="140">
        <v>9</v>
      </c>
      <c r="O28" s="80"/>
    </row>
    <row r="29" spans="1:15" ht="25.5" customHeight="1" x14ac:dyDescent="0.2">
      <c r="A29" s="156"/>
      <c r="B29" s="123" t="s">
        <v>133</v>
      </c>
      <c r="C29" s="76">
        <f>SUM(C9:C28)</f>
        <v>1002</v>
      </c>
      <c r="D29" s="82">
        <f>SUM(D9:D28)</f>
        <v>100.00000000000001</v>
      </c>
      <c r="E29" s="77">
        <f t="shared" si="2"/>
        <v>1618.4784364399934</v>
      </c>
      <c r="F29" s="132"/>
      <c r="G29" s="76">
        <f>SUM(G9:G28)</f>
        <v>484</v>
      </c>
      <c r="H29" s="82">
        <f>SUM(H9:H28)</f>
        <v>100</v>
      </c>
      <c r="I29" s="77">
        <f t="shared" si="4"/>
        <v>1605.0938515619819</v>
      </c>
      <c r="J29" s="132"/>
      <c r="K29" s="137">
        <f>SUM(K9:K28)</f>
        <v>518</v>
      </c>
      <c r="L29" s="82">
        <f>SUM(L9:L28)</f>
        <v>100.00000000000001</v>
      </c>
      <c r="M29" s="77">
        <f t="shared" si="6"/>
        <v>1631.1878070285932</v>
      </c>
      <c r="N29" s="132"/>
    </row>
    <row r="30" spans="1:15" x14ac:dyDescent="0.2">
      <c r="B30" s="159" t="s">
        <v>132</v>
      </c>
      <c r="C30" s="125">
        <f>G30+K30</f>
        <v>61910</v>
      </c>
      <c r="D30" s="125"/>
      <c r="E30" s="90"/>
      <c r="F30" s="126"/>
      <c r="G30" s="90">
        <v>30154</v>
      </c>
      <c r="H30" s="125"/>
      <c r="I30" s="90"/>
      <c r="J30" s="126"/>
      <c r="K30" s="90">
        <v>31756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R30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44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 t="shared" ref="C9:C28" si="0">G9+K9</f>
        <v>6</v>
      </c>
      <c r="D9" s="77">
        <f>(C9/C$29)*100</f>
        <v>0.32171581769436997</v>
      </c>
      <c r="E9" s="77">
        <f>(C9/C$30)*100000</f>
        <v>4.7146830947179827</v>
      </c>
      <c r="F9" s="140">
        <v>12</v>
      </c>
      <c r="G9" s="136">
        <v>4</v>
      </c>
      <c r="H9" s="77">
        <f>(G9/G$29)*100</f>
        <v>0.43956043956043955</v>
      </c>
      <c r="I9" s="77">
        <f>(G9/G$30)*100000</f>
        <v>6.3776527049219531</v>
      </c>
      <c r="J9" s="140">
        <v>11</v>
      </c>
      <c r="K9" s="136">
        <v>2</v>
      </c>
      <c r="L9" s="77">
        <f>(K9/K$29)*100</f>
        <v>0.20942408376963353</v>
      </c>
      <c r="M9" s="77">
        <f>(K9/K$30)*100000</f>
        <v>3.0987093875400893</v>
      </c>
      <c r="N9" s="139">
        <v>12</v>
      </c>
    </row>
    <row r="10" spans="1:18" ht="25.5" customHeight="1" x14ac:dyDescent="0.2">
      <c r="A10" s="134" t="s">
        <v>5</v>
      </c>
      <c r="B10" s="75" t="s">
        <v>107</v>
      </c>
      <c r="C10" s="136">
        <f t="shared" si="0"/>
        <v>425</v>
      </c>
      <c r="D10" s="77">
        <f t="shared" ref="D10:D28" si="1">(C10/C$29)*100</f>
        <v>22.788203753351208</v>
      </c>
      <c r="E10" s="77">
        <f t="shared" ref="E10:E29" si="2">(C10/C$30)*100000</f>
        <v>333.95671920919045</v>
      </c>
      <c r="F10" s="140">
        <v>2</v>
      </c>
      <c r="G10" s="138">
        <v>256</v>
      </c>
      <c r="H10" s="77">
        <f t="shared" ref="H10:H28" si="3">(G10/G$29)*100</f>
        <v>28.131868131868131</v>
      </c>
      <c r="I10" s="77">
        <f t="shared" ref="I10:I29" si="4">(G10/G$30)*100000</f>
        <v>408.169773115005</v>
      </c>
      <c r="J10" s="140">
        <v>2</v>
      </c>
      <c r="K10" s="138">
        <v>169</v>
      </c>
      <c r="L10" s="77">
        <f t="shared" ref="L10:L28" si="5">(K10/K$29)*100</f>
        <v>17.69633507853403</v>
      </c>
      <c r="M10" s="77">
        <f t="shared" ref="M10:M29" si="6">(K10/K$30)*100000</f>
        <v>261.84094324713755</v>
      </c>
      <c r="N10" s="140">
        <v>2</v>
      </c>
    </row>
    <row r="11" spans="1:18" ht="25.5" customHeight="1" x14ac:dyDescent="0.2">
      <c r="A11" s="134" t="s">
        <v>6</v>
      </c>
      <c r="B11" s="75" t="s">
        <v>108</v>
      </c>
      <c r="C11" s="136">
        <f t="shared" si="0"/>
        <v>2</v>
      </c>
      <c r="D11" s="77">
        <f t="shared" si="1"/>
        <v>0.10723860589812334</v>
      </c>
      <c r="E11" s="77">
        <f t="shared" si="2"/>
        <v>1.5715610315726611</v>
      </c>
      <c r="F11" s="140">
        <v>14</v>
      </c>
      <c r="G11" s="136">
        <v>1</v>
      </c>
      <c r="H11" s="77">
        <f t="shared" si="3"/>
        <v>0.10989010989010989</v>
      </c>
      <c r="I11" s="77">
        <f t="shared" si="4"/>
        <v>1.5944131762304883</v>
      </c>
      <c r="J11" s="139">
        <v>13</v>
      </c>
      <c r="K11" s="136">
        <v>1</v>
      </c>
      <c r="L11" s="77">
        <f t="shared" si="5"/>
        <v>0.10471204188481677</v>
      </c>
      <c r="M11" s="77">
        <f t="shared" si="6"/>
        <v>1.5493546937700446</v>
      </c>
      <c r="N11" s="140">
        <v>13</v>
      </c>
    </row>
    <row r="12" spans="1:18" ht="25.5" customHeight="1" x14ac:dyDescent="0.2">
      <c r="A12" s="134" t="s">
        <v>7</v>
      </c>
      <c r="B12" s="75" t="s">
        <v>109</v>
      </c>
      <c r="C12" s="136">
        <f t="shared" si="0"/>
        <v>204</v>
      </c>
      <c r="D12" s="77">
        <f t="shared" si="1"/>
        <v>10.938337801608579</v>
      </c>
      <c r="E12" s="77">
        <f t="shared" si="2"/>
        <v>160.29922522041142</v>
      </c>
      <c r="F12" s="139">
        <v>3</v>
      </c>
      <c r="G12" s="136">
        <v>83</v>
      </c>
      <c r="H12" s="77">
        <f t="shared" si="3"/>
        <v>9.1208791208791204</v>
      </c>
      <c r="I12" s="77">
        <f t="shared" si="4"/>
        <v>132.33629362713052</v>
      </c>
      <c r="J12" s="139">
        <v>3</v>
      </c>
      <c r="K12" s="136">
        <v>121</v>
      </c>
      <c r="L12" s="77">
        <f t="shared" si="5"/>
        <v>12.670157068062826</v>
      </c>
      <c r="M12" s="77">
        <f t="shared" si="6"/>
        <v>187.47191794617541</v>
      </c>
      <c r="N12" s="139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 t="shared" si="0"/>
        <v>101</v>
      </c>
      <c r="D13" s="77">
        <f t="shared" si="1"/>
        <v>5.4155495978552279</v>
      </c>
      <c r="E13" s="77">
        <f t="shared" si="2"/>
        <v>79.363832094419394</v>
      </c>
      <c r="F13" s="140">
        <v>4</v>
      </c>
      <c r="G13" s="136">
        <v>34</v>
      </c>
      <c r="H13" s="77">
        <f t="shared" si="3"/>
        <v>3.7362637362637363</v>
      </c>
      <c r="I13" s="77">
        <f t="shared" si="4"/>
        <v>54.210047991836603</v>
      </c>
      <c r="J13" s="139">
        <v>7</v>
      </c>
      <c r="K13" s="136">
        <v>67</v>
      </c>
      <c r="L13" s="77">
        <f t="shared" si="5"/>
        <v>7.0157068062827221</v>
      </c>
      <c r="M13" s="77">
        <f t="shared" si="6"/>
        <v>103.806764482593</v>
      </c>
      <c r="N13" s="139">
        <v>4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 t="shared" si="0"/>
        <v>66</v>
      </c>
      <c r="D14" s="77">
        <f t="shared" si="1"/>
        <v>3.5388739946380698</v>
      </c>
      <c r="E14" s="77">
        <f t="shared" si="2"/>
        <v>51.861514041897813</v>
      </c>
      <c r="F14" s="139">
        <v>8</v>
      </c>
      <c r="G14" s="136">
        <v>24</v>
      </c>
      <c r="H14" s="77">
        <f t="shared" si="3"/>
        <v>2.6373626373626373</v>
      </c>
      <c r="I14" s="77">
        <f t="shared" si="4"/>
        <v>38.265916229531719</v>
      </c>
      <c r="J14" s="140">
        <v>8</v>
      </c>
      <c r="K14" s="136">
        <v>42</v>
      </c>
      <c r="L14" s="77">
        <f t="shared" si="5"/>
        <v>4.3979057591623034</v>
      </c>
      <c r="M14" s="77">
        <f t="shared" si="6"/>
        <v>65.072897138341887</v>
      </c>
      <c r="N14" s="140">
        <v>5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 t="shared" si="0"/>
        <v>725</v>
      </c>
      <c r="D17" s="77">
        <f t="shared" si="1"/>
        <v>38.873994638069703</v>
      </c>
      <c r="E17" s="77">
        <f t="shared" si="2"/>
        <v>569.69087394508972</v>
      </c>
      <c r="F17" s="139">
        <v>1</v>
      </c>
      <c r="G17" s="136">
        <v>318</v>
      </c>
      <c r="H17" s="77">
        <f t="shared" si="3"/>
        <v>34.945054945054942</v>
      </c>
      <c r="I17" s="77">
        <f t="shared" si="4"/>
        <v>507.02339004129527</v>
      </c>
      <c r="J17" s="139">
        <v>1</v>
      </c>
      <c r="K17" s="136">
        <v>407</v>
      </c>
      <c r="L17" s="77">
        <f t="shared" si="5"/>
        <v>42.617801047120416</v>
      </c>
      <c r="M17" s="77">
        <f t="shared" si="6"/>
        <v>630.58736036440826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 t="shared" si="0"/>
        <v>79</v>
      </c>
      <c r="D18" s="77">
        <f t="shared" si="1"/>
        <v>4.2359249329758715</v>
      </c>
      <c r="E18" s="77">
        <f t="shared" si="2"/>
        <v>62.076660747120116</v>
      </c>
      <c r="F18" s="139">
        <v>6</v>
      </c>
      <c r="G18" s="136">
        <v>46</v>
      </c>
      <c r="H18" s="77">
        <f t="shared" si="3"/>
        <v>5.0549450549450547</v>
      </c>
      <c r="I18" s="77">
        <f t="shared" si="4"/>
        <v>73.343006106602459</v>
      </c>
      <c r="J18" s="139">
        <v>6</v>
      </c>
      <c r="K18" s="136">
        <v>33</v>
      </c>
      <c r="L18" s="77">
        <f t="shared" si="5"/>
        <v>3.4554973821989527</v>
      </c>
      <c r="M18" s="77">
        <f t="shared" si="6"/>
        <v>51.128704894411477</v>
      </c>
      <c r="N18" s="139">
        <v>7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 t="shared" si="0"/>
        <v>70</v>
      </c>
      <c r="D19" s="77">
        <f t="shared" si="1"/>
        <v>3.7533512064343162</v>
      </c>
      <c r="E19" s="77">
        <f t="shared" si="2"/>
        <v>55.00463610504314</v>
      </c>
      <c r="F19" s="140">
        <v>7</v>
      </c>
      <c r="G19" s="136">
        <v>48</v>
      </c>
      <c r="H19" s="77">
        <f t="shared" si="3"/>
        <v>5.2747252747252746</v>
      </c>
      <c r="I19" s="77">
        <f t="shared" si="4"/>
        <v>76.531832459063438</v>
      </c>
      <c r="J19" s="140">
        <v>5</v>
      </c>
      <c r="K19" s="136">
        <v>22</v>
      </c>
      <c r="L19" s="77">
        <f t="shared" si="5"/>
        <v>2.3036649214659684</v>
      </c>
      <c r="M19" s="77">
        <f t="shared" si="6"/>
        <v>34.085803262940985</v>
      </c>
      <c r="N19" s="139">
        <v>9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f t="shared" si="0"/>
        <v>2</v>
      </c>
      <c r="D20" s="77">
        <f t="shared" si="1"/>
        <v>0.10723860589812334</v>
      </c>
      <c r="E20" s="77">
        <f t="shared" si="2"/>
        <v>1.5715610315726611</v>
      </c>
      <c r="F20" s="139">
        <v>14</v>
      </c>
      <c r="G20" s="136">
        <v>0</v>
      </c>
      <c r="H20" s="77">
        <f t="shared" si="3"/>
        <v>0</v>
      </c>
      <c r="I20" s="77">
        <f t="shared" si="4"/>
        <v>0</v>
      </c>
      <c r="J20" s="139"/>
      <c r="K20" s="136">
        <v>2</v>
      </c>
      <c r="L20" s="77">
        <f t="shared" si="5"/>
        <v>0.20942408376963353</v>
      </c>
      <c r="M20" s="77">
        <f t="shared" si="6"/>
        <v>3.0987093875400893</v>
      </c>
      <c r="N20" s="139">
        <v>12</v>
      </c>
      <c r="O20" s="80"/>
    </row>
    <row r="21" spans="1:15" ht="25.5" customHeight="1" x14ac:dyDescent="0.2">
      <c r="A21" s="134" t="s">
        <v>15</v>
      </c>
      <c r="B21" s="75" t="s">
        <v>118</v>
      </c>
      <c r="C21" s="136">
        <f t="shared" si="0"/>
        <v>8</v>
      </c>
      <c r="D21" s="77">
        <f t="shared" si="1"/>
        <v>0.42895442359249336</v>
      </c>
      <c r="E21" s="77">
        <f t="shared" si="2"/>
        <v>6.2862441262906446</v>
      </c>
      <c r="F21" s="139">
        <v>11</v>
      </c>
      <c r="G21" s="136">
        <v>1</v>
      </c>
      <c r="H21" s="77">
        <f t="shared" si="3"/>
        <v>0.10989010989010989</v>
      </c>
      <c r="I21" s="77">
        <f t="shared" si="4"/>
        <v>1.5944131762304883</v>
      </c>
      <c r="J21" s="139">
        <v>13</v>
      </c>
      <c r="K21" s="136">
        <v>7</v>
      </c>
      <c r="L21" s="77">
        <f t="shared" si="5"/>
        <v>0.73298429319371727</v>
      </c>
      <c r="M21" s="77">
        <f t="shared" si="6"/>
        <v>10.845482856390314</v>
      </c>
      <c r="N21" s="140">
        <v>11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 t="shared" si="0"/>
        <v>54</v>
      </c>
      <c r="D22" s="77">
        <f t="shared" si="1"/>
        <v>2.8954423592493299</v>
      </c>
      <c r="E22" s="77">
        <f t="shared" si="2"/>
        <v>42.432147852461853</v>
      </c>
      <c r="F22" s="140">
        <v>9</v>
      </c>
      <c r="G22" s="136">
        <v>23</v>
      </c>
      <c r="H22" s="77">
        <f t="shared" si="3"/>
        <v>2.5274725274725274</v>
      </c>
      <c r="I22" s="77">
        <f t="shared" si="4"/>
        <v>36.67150305330123</v>
      </c>
      <c r="J22" s="139">
        <v>9</v>
      </c>
      <c r="K22" s="136">
        <v>31</v>
      </c>
      <c r="L22" s="77">
        <f t="shared" si="5"/>
        <v>3.2460732984293195</v>
      </c>
      <c r="M22" s="77">
        <f t="shared" si="6"/>
        <v>48.029995506871387</v>
      </c>
      <c r="N22" s="140">
        <v>8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 t="shared" si="0"/>
        <v>2</v>
      </c>
      <c r="D24" s="77">
        <f t="shared" si="1"/>
        <v>0.10723860589812334</v>
      </c>
      <c r="E24" s="77">
        <f t="shared" si="2"/>
        <v>1.5715610315726611</v>
      </c>
      <c r="F24" s="140">
        <v>14</v>
      </c>
      <c r="G24" s="136">
        <v>1</v>
      </c>
      <c r="H24" s="77">
        <f t="shared" si="3"/>
        <v>0.10989010989010989</v>
      </c>
      <c r="I24" s="77">
        <f t="shared" si="4"/>
        <v>1.5944131762304883</v>
      </c>
      <c r="J24" s="140">
        <v>13</v>
      </c>
      <c r="K24" s="136">
        <v>1</v>
      </c>
      <c r="L24" s="77">
        <f t="shared" si="5"/>
        <v>0.10471204188481677</v>
      </c>
      <c r="M24" s="77">
        <f t="shared" si="6"/>
        <v>1.5493546937700446</v>
      </c>
      <c r="N24" s="140">
        <v>13</v>
      </c>
      <c r="O24" s="80"/>
    </row>
    <row r="25" spans="1:15" ht="25.5" customHeight="1" x14ac:dyDescent="0.2">
      <c r="A25" s="134" t="s">
        <v>19</v>
      </c>
      <c r="B25" s="75" t="s">
        <v>125</v>
      </c>
      <c r="C25" s="136">
        <f t="shared" si="0"/>
        <v>4</v>
      </c>
      <c r="D25" s="77">
        <f t="shared" si="1"/>
        <v>0.21447721179624668</v>
      </c>
      <c r="E25" s="77">
        <f t="shared" si="2"/>
        <v>3.1431220631453223</v>
      </c>
      <c r="F25" s="139">
        <v>13</v>
      </c>
      <c r="G25" s="136">
        <v>3</v>
      </c>
      <c r="H25" s="77">
        <f t="shared" si="3"/>
        <v>0.32967032967032966</v>
      </c>
      <c r="I25" s="77">
        <f t="shared" si="4"/>
        <v>4.7832395286914648</v>
      </c>
      <c r="J25" s="139">
        <v>12</v>
      </c>
      <c r="K25" s="136">
        <v>1</v>
      </c>
      <c r="L25" s="77">
        <f t="shared" si="5"/>
        <v>0.10471204188481677</v>
      </c>
      <c r="M25" s="77">
        <f t="shared" si="6"/>
        <v>1.5493546937700446</v>
      </c>
      <c r="N25" s="139">
        <v>13</v>
      </c>
      <c r="O25" s="80"/>
    </row>
    <row r="26" spans="1:15" ht="25.5" customHeight="1" x14ac:dyDescent="0.2">
      <c r="A26" s="134" t="s">
        <v>20</v>
      </c>
      <c r="B26" s="75" t="s">
        <v>122</v>
      </c>
      <c r="C26" s="136">
        <f t="shared" si="0"/>
        <v>2</v>
      </c>
      <c r="D26" s="77">
        <f t="shared" si="1"/>
        <v>0.10723860589812334</v>
      </c>
      <c r="E26" s="77">
        <f t="shared" si="2"/>
        <v>1.5715610315726611</v>
      </c>
      <c r="F26" s="139">
        <v>14</v>
      </c>
      <c r="G26" s="136">
        <v>1</v>
      </c>
      <c r="H26" s="77">
        <f t="shared" si="3"/>
        <v>0.10989010989010989</v>
      </c>
      <c r="I26" s="77">
        <f t="shared" si="4"/>
        <v>1.5944131762304883</v>
      </c>
      <c r="J26" s="139">
        <v>13</v>
      </c>
      <c r="K26" s="136">
        <v>1</v>
      </c>
      <c r="L26" s="77">
        <f t="shared" si="5"/>
        <v>0.10471204188481677</v>
      </c>
      <c r="M26" s="77">
        <f t="shared" si="6"/>
        <v>1.5493546937700446</v>
      </c>
      <c r="N26" s="139">
        <v>13</v>
      </c>
      <c r="O26" s="80"/>
    </row>
    <row r="27" spans="1:15" ht="25.5" customHeight="1" x14ac:dyDescent="0.2">
      <c r="A27" s="134" t="s">
        <v>21</v>
      </c>
      <c r="B27" s="75" t="s">
        <v>123</v>
      </c>
      <c r="C27" s="136">
        <f t="shared" si="0"/>
        <v>96</v>
      </c>
      <c r="D27" s="77">
        <f t="shared" si="1"/>
        <v>5.1474530831099194</v>
      </c>
      <c r="E27" s="77">
        <f t="shared" si="2"/>
        <v>75.434929515487724</v>
      </c>
      <c r="F27" s="139">
        <v>5</v>
      </c>
      <c r="G27" s="136">
        <v>61</v>
      </c>
      <c r="H27" s="77">
        <f t="shared" si="3"/>
        <v>6.7032967032967035</v>
      </c>
      <c r="I27" s="77">
        <f t="shared" si="4"/>
        <v>97.259203750059783</v>
      </c>
      <c r="J27" s="139">
        <v>4</v>
      </c>
      <c r="K27" s="136">
        <v>35</v>
      </c>
      <c r="L27" s="77">
        <f t="shared" si="5"/>
        <v>3.664921465968586</v>
      </c>
      <c r="M27" s="77">
        <f t="shared" si="6"/>
        <v>54.227414281951567</v>
      </c>
      <c r="N27" s="139">
        <v>6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19</v>
      </c>
      <c r="D28" s="77">
        <f t="shared" si="1"/>
        <v>1.0187667560321716</v>
      </c>
      <c r="E28" s="77">
        <f t="shared" si="2"/>
        <v>14.929829799940281</v>
      </c>
      <c r="F28" s="139">
        <v>10</v>
      </c>
      <c r="G28" s="136">
        <v>6</v>
      </c>
      <c r="H28" s="77">
        <f t="shared" si="3"/>
        <v>0.65934065934065933</v>
      </c>
      <c r="I28" s="77">
        <f t="shared" si="4"/>
        <v>9.5664790573829297</v>
      </c>
      <c r="J28" s="139">
        <v>10</v>
      </c>
      <c r="K28" s="136">
        <v>13</v>
      </c>
      <c r="L28" s="77">
        <f t="shared" si="5"/>
        <v>1.3612565445026177</v>
      </c>
      <c r="M28" s="77">
        <f t="shared" si="6"/>
        <v>20.141611019010583</v>
      </c>
      <c r="N28" s="139">
        <v>10</v>
      </c>
      <c r="O28" s="80"/>
    </row>
    <row r="29" spans="1:15" ht="25.5" customHeight="1" x14ac:dyDescent="0.2">
      <c r="A29" s="157"/>
      <c r="B29" s="123" t="s">
        <v>133</v>
      </c>
      <c r="C29" s="76">
        <f>SUM(C9:C28)</f>
        <v>1865</v>
      </c>
      <c r="D29" s="82">
        <f>SUM(D9:D28)</f>
        <v>100</v>
      </c>
      <c r="E29" s="77">
        <f t="shared" si="2"/>
        <v>1465.4806619415065</v>
      </c>
      <c r="F29" s="132"/>
      <c r="G29" s="76">
        <f>SUM(G9:G28)</f>
        <v>910</v>
      </c>
      <c r="H29" s="82">
        <f>SUM(H9:H28)</f>
        <v>100</v>
      </c>
      <c r="I29" s="77">
        <f t="shared" si="4"/>
        <v>1450.9159903697443</v>
      </c>
      <c r="J29" s="132"/>
      <c r="K29" s="137">
        <f>SUM(K9:K28)</f>
        <v>955</v>
      </c>
      <c r="L29" s="82">
        <f>SUM(L9:L28)</f>
        <v>100.00000000000004</v>
      </c>
      <c r="M29" s="77">
        <f t="shared" si="6"/>
        <v>1479.6337325503928</v>
      </c>
      <c r="N29" s="132"/>
    </row>
    <row r="30" spans="1:15" x14ac:dyDescent="0.2">
      <c r="B30" s="159" t="s">
        <v>132</v>
      </c>
      <c r="C30" s="125">
        <f>G30+K30</f>
        <v>127262</v>
      </c>
      <c r="D30" s="125"/>
      <c r="E30" s="90"/>
      <c r="F30" s="126"/>
      <c r="G30" s="90">
        <v>62719</v>
      </c>
      <c r="H30" s="125"/>
      <c r="I30" s="90"/>
      <c r="J30" s="126"/>
      <c r="K30" s="90">
        <v>64543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R30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33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47" t="s">
        <v>4</v>
      </c>
      <c r="B9" s="75" t="s">
        <v>106</v>
      </c>
      <c r="C9" s="136">
        <f t="shared" ref="C9:C28" si="0">G9+K9</f>
        <v>10</v>
      </c>
      <c r="D9" s="77">
        <f>(C9/C$29)*100</f>
        <v>0.49164208456243852</v>
      </c>
      <c r="E9" s="77">
        <f>(C9/C$30)*100000</f>
        <v>6.1631382700070869</v>
      </c>
      <c r="F9" s="139">
        <v>11</v>
      </c>
      <c r="G9" s="136">
        <v>6</v>
      </c>
      <c r="H9" s="77">
        <f>(G9/G$29)*100</f>
        <v>0.5623242736644799</v>
      </c>
      <c r="I9" s="77">
        <f>(G9/G$30)*100000</f>
        <v>7.543184732594101</v>
      </c>
      <c r="J9" s="139">
        <v>10</v>
      </c>
      <c r="K9" s="136">
        <v>4</v>
      </c>
      <c r="L9" s="77">
        <f>(K9/K$29)*100</f>
        <v>0.41365046535677358</v>
      </c>
      <c r="M9" s="77">
        <f>(K9/K$30)*100000</f>
        <v>4.8359991778801401</v>
      </c>
      <c r="N9" s="140">
        <v>11</v>
      </c>
    </row>
    <row r="10" spans="1:18" ht="25.5" customHeight="1" x14ac:dyDescent="0.2">
      <c r="A10" s="148" t="s">
        <v>5</v>
      </c>
      <c r="B10" s="75" t="s">
        <v>107</v>
      </c>
      <c r="C10" s="136">
        <f t="shared" si="0"/>
        <v>510</v>
      </c>
      <c r="D10" s="77">
        <f t="shared" ref="D10:D28" si="1">(C10/C$29)*100</f>
        <v>25.073746312684364</v>
      </c>
      <c r="E10" s="77">
        <f t="shared" ref="E10:E29" si="2">(C10/C$30)*100000</f>
        <v>314.32005177036149</v>
      </c>
      <c r="F10" s="140">
        <v>2</v>
      </c>
      <c r="G10" s="138">
        <v>297</v>
      </c>
      <c r="H10" s="77">
        <f t="shared" ref="H10:H28" si="3">(G10/G$29)*100</f>
        <v>27.835051546391753</v>
      </c>
      <c r="I10" s="77">
        <f t="shared" ref="I10:I29" si="4">(G10/G$30)*100000</f>
        <v>373.38764426340799</v>
      </c>
      <c r="J10" s="140">
        <v>2</v>
      </c>
      <c r="K10" s="138">
        <v>213</v>
      </c>
      <c r="L10" s="77">
        <f t="shared" ref="L10:L28" si="5">(K10/K$29)*100</f>
        <v>22.026887280248189</v>
      </c>
      <c r="M10" s="77">
        <f t="shared" ref="M10:M29" si="6">(K10/K$30)*100000</f>
        <v>257.51695622211747</v>
      </c>
      <c r="N10" s="140">
        <v>2</v>
      </c>
    </row>
    <row r="11" spans="1:18" ht="25.5" customHeight="1" x14ac:dyDescent="0.2">
      <c r="A11" s="147" t="s">
        <v>6</v>
      </c>
      <c r="B11" s="75" t="s">
        <v>108</v>
      </c>
      <c r="C11" s="136">
        <f t="shared" si="0"/>
        <v>2</v>
      </c>
      <c r="D11" s="77">
        <f t="shared" si="1"/>
        <v>9.8328416912487712E-2</v>
      </c>
      <c r="E11" s="77">
        <f t="shared" si="2"/>
        <v>1.2326276540014176</v>
      </c>
      <c r="F11" s="139">
        <v>14</v>
      </c>
      <c r="G11" s="136">
        <v>0</v>
      </c>
      <c r="H11" s="77">
        <f t="shared" si="3"/>
        <v>0</v>
      </c>
      <c r="I11" s="77">
        <f t="shared" si="4"/>
        <v>0</v>
      </c>
      <c r="J11" s="140"/>
      <c r="K11" s="136">
        <v>2</v>
      </c>
      <c r="L11" s="77">
        <f t="shared" si="5"/>
        <v>0.20682523267838679</v>
      </c>
      <c r="M11" s="77">
        <f t="shared" si="6"/>
        <v>2.4179995889400701</v>
      </c>
      <c r="N11" s="140">
        <v>13</v>
      </c>
    </row>
    <row r="12" spans="1:18" ht="25.5" customHeight="1" x14ac:dyDescent="0.2">
      <c r="A12" s="147" t="s">
        <v>7</v>
      </c>
      <c r="B12" s="75" t="s">
        <v>109</v>
      </c>
      <c r="C12" s="136">
        <f t="shared" si="0"/>
        <v>195</v>
      </c>
      <c r="D12" s="77">
        <f t="shared" si="1"/>
        <v>9.5870206489675525</v>
      </c>
      <c r="E12" s="77">
        <f t="shared" si="2"/>
        <v>120.18119626513821</v>
      </c>
      <c r="F12" s="139">
        <v>3</v>
      </c>
      <c r="G12" s="136">
        <v>90</v>
      </c>
      <c r="H12" s="77">
        <f t="shared" si="3"/>
        <v>8.4348641049671969</v>
      </c>
      <c r="I12" s="77">
        <f t="shared" si="4"/>
        <v>113.14777098891153</v>
      </c>
      <c r="J12" s="139">
        <v>3</v>
      </c>
      <c r="K12" s="136">
        <v>105</v>
      </c>
      <c r="L12" s="77">
        <f t="shared" si="5"/>
        <v>10.858324715615305</v>
      </c>
      <c r="M12" s="77">
        <f t="shared" si="6"/>
        <v>126.94497841935367</v>
      </c>
      <c r="N12" s="139">
        <v>3</v>
      </c>
      <c r="O12" s="80"/>
    </row>
    <row r="13" spans="1:18" ht="25.5" customHeight="1" x14ac:dyDescent="0.2">
      <c r="A13" s="147" t="s">
        <v>8</v>
      </c>
      <c r="B13" s="75" t="s">
        <v>110</v>
      </c>
      <c r="C13" s="136">
        <f t="shared" si="0"/>
        <v>88</v>
      </c>
      <c r="D13" s="77">
        <f t="shared" si="1"/>
        <v>4.3264503441494595</v>
      </c>
      <c r="E13" s="77">
        <f t="shared" si="2"/>
        <v>54.235616776062365</v>
      </c>
      <c r="F13" s="139">
        <v>7</v>
      </c>
      <c r="G13" s="136">
        <v>33</v>
      </c>
      <c r="H13" s="77">
        <f t="shared" si="3"/>
        <v>3.0927835051546393</v>
      </c>
      <c r="I13" s="77">
        <f t="shared" si="4"/>
        <v>41.487516029267553</v>
      </c>
      <c r="J13" s="140">
        <v>8</v>
      </c>
      <c r="K13" s="136">
        <v>55</v>
      </c>
      <c r="L13" s="77">
        <f t="shared" si="5"/>
        <v>5.6876938986556356</v>
      </c>
      <c r="M13" s="77">
        <f t="shared" si="6"/>
        <v>66.494988695851916</v>
      </c>
      <c r="N13" s="139">
        <v>4</v>
      </c>
      <c r="O13" s="80"/>
    </row>
    <row r="14" spans="1:18" ht="25.5" customHeight="1" x14ac:dyDescent="0.2">
      <c r="A14" s="147" t="s">
        <v>9</v>
      </c>
      <c r="B14" s="75" t="s">
        <v>111</v>
      </c>
      <c r="C14" s="136">
        <f t="shared" si="0"/>
        <v>85</v>
      </c>
      <c r="D14" s="77">
        <f t="shared" si="1"/>
        <v>4.1789577187807279</v>
      </c>
      <c r="E14" s="77">
        <f t="shared" si="2"/>
        <v>52.38667529506025</v>
      </c>
      <c r="F14" s="140">
        <v>8</v>
      </c>
      <c r="G14" s="136">
        <v>40</v>
      </c>
      <c r="H14" s="77">
        <f t="shared" si="3"/>
        <v>3.7488284910965319</v>
      </c>
      <c r="I14" s="77">
        <f t="shared" si="4"/>
        <v>50.287898217294007</v>
      </c>
      <c r="J14" s="139">
        <v>7</v>
      </c>
      <c r="K14" s="136">
        <v>45</v>
      </c>
      <c r="L14" s="77">
        <f t="shared" si="5"/>
        <v>4.6535677352637022</v>
      </c>
      <c r="M14" s="77">
        <f t="shared" si="6"/>
        <v>54.404990751151573</v>
      </c>
      <c r="N14" s="139">
        <v>6</v>
      </c>
      <c r="O14" s="80"/>
    </row>
    <row r="15" spans="1:18" ht="25.5" customHeight="1" x14ac:dyDescent="0.2">
      <c r="A15" s="147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49" t="s">
        <v>10</v>
      </c>
      <c r="B16" s="75" t="s">
        <v>113</v>
      </c>
      <c r="C16" s="136">
        <f t="shared" si="0"/>
        <v>1</v>
      </c>
      <c r="D16" s="77">
        <f t="shared" si="1"/>
        <v>4.9164208456243856E-2</v>
      </c>
      <c r="E16" s="77">
        <f t="shared" si="2"/>
        <v>0.6163138270007088</v>
      </c>
      <c r="F16" s="139">
        <v>15</v>
      </c>
      <c r="G16" s="136">
        <v>1</v>
      </c>
      <c r="H16" s="77">
        <f t="shared" si="3"/>
        <v>9.3720712277413312E-2</v>
      </c>
      <c r="I16" s="77">
        <f t="shared" si="4"/>
        <v>1.2571974554323502</v>
      </c>
      <c r="J16" s="139">
        <v>13</v>
      </c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47" t="s">
        <v>11</v>
      </c>
      <c r="B17" s="75" t="s">
        <v>114</v>
      </c>
      <c r="C17" s="136">
        <f t="shared" si="0"/>
        <v>699</v>
      </c>
      <c r="D17" s="77">
        <f t="shared" si="1"/>
        <v>34.365781710914455</v>
      </c>
      <c r="E17" s="77">
        <f t="shared" si="2"/>
        <v>430.8033650734954</v>
      </c>
      <c r="F17" s="139">
        <v>1</v>
      </c>
      <c r="G17" s="136">
        <v>338</v>
      </c>
      <c r="H17" s="77">
        <f t="shared" si="3"/>
        <v>31.677600749765698</v>
      </c>
      <c r="I17" s="77">
        <f t="shared" si="4"/>
        <v>424.93273993613434</v>
      </c>
      <c r="J17" s="139">
        <v>1</v>
      </c>
      <c r="K17" s="136">
        <v>361</v>
      </c>
      <c r="L17" s="77">
        <f t="shared" si="5"/>
        <v>37.331954498448809</v>
      </c>
      <c r="M17" s="77">
        <f t="shared" si="6"/>
        <v>436.44892580368264</v>
      </c>
      <c r="N17" s="139">
        <v>1</v>
      </c>
      <c r="O17" s="80"/>
    </row>
    <row r="18" spans="1:15" ht="25.5" customHeight="1" x14ac:dyDescent="0.2">
      <c r="A18" s="147" t="s">
        <v>12</v>
      </c>
      <c r="B18" s="75" t="s">
        <v>115</v>
      </c>
      <c r="C18" s="136">
        <f t="shared" si="0"/>
        <v>89</v>
      </c>
      <c r="D18" s="77">
        <f t="shared" si="1"/>
        <v>4.3756145526057031</v>
      </c>
      <c r="E18" s="77">
        <f t="shared" si="2"/>
        <v>54.851930603063074</v>
      </c>
      <c r="F18" s="140">
        <v>6</v>
      </c>
      <c r="G18" s="136">
        <v>49</v>
      </c>
      <c r="H18" s="77">
        <f t="shared" si="3"/>
        <v>4.5923149015932525</v>
      </c>
      <c r="I18" s="77">
        <f t="shared" si="4"/>
        <v>61.602675316185156</v>
      </c>
      <c r="J18" s="140">
        <v>6</v>
      </c>
      <c r="K18" s="136">
        <v>40</v>
      </c>
      <c r="L18" s="77">
        <f t="shared" si="5"/>
        <v>4.1365046535677354</v>
      </c>
      <c r="M18" s="77">
        <f t="shared" si="6"/>
        <v>48.359991778801394</v>
      </c>
      <c r="N18" s="140">
        <v>8</v>
      </c>
      <c r="O18" s="80"/>
    </row>
    <row r="19" spans="1:15" ht="25.5" customHeight="1" x14ac:dyDescent="0.2">
      <c r="A19" s="147" t="s">
        <v>13</v>
      </c>
      <c r="B19" s="75" t="s">
        <v>116</v>
      </c>
      <c r="C19" s="136">
        <f t="shared" si="0"/>
        <v>111</v>
      </c>
      <c r="D19" s="77">
        <f t="shared" si="1"/>
        <v>5.4572271386430682</v>
      </c>
      <c r="E19" s="77">
        <f t="shared" si="2"/>
        <v>68.410834797078678</v>
      </c>
      <c r="F19" s="139">
        <v>5</v>
      </c>
      <c r="G19" s="136">
        <v>70</v>
      </c>
      <c r="H19" s="77">
        <f t="shared" si="3"/>
        <v>6.5604498594189318</v>
      </c>
      <c r="I19" s="77">
        <f t="shared" si="4"/>
        <v>88.00382188026451</v>
      </c>
      <c r="J19" s="140">
        <v>4</v>
      </c>
      <c r="K19" s="136">
        <v>41</v>
      </c>
      <c r="L19" s="77">
        <f t="shared" si="5"/>
        <v>4.239917269906929</v>
      </c>
      <c r="M19" s="77">
        <f t="shared" si="6"/>
        <v>49.56899157327144</v>
      </c>
      <c r="N19" s="139">
        <v>7</v>
      </c>
      <c r="O19" s="80"/>
    </row>
    <row r="20" spans="1:15" ht="25.5" customHeight="1" x14ac:dyDescent="0.2">
      <c r="A20" s="147" t="s">
        <v>14</v>
      </c>
      <c r="B20" s="75" t="s">
        <v>117</v>
      </c>
      <c r="C20" s="136">
        <f t="shared" si="0"/>
        <v>2</v>
      </c>
      <c r="D20" s="77">
        <f t="shared" si="1"/>
        <v>9.8328416912487712E-2</v>
      </c>
      <c r="E20" s="77">
        <f t="shared" si="2"/>
        <v>1.2326276540014176</v>
      </c>
      <c r="F20" s="139">
        <v>14</v>
      </c>
      <c r="G20" s="136">
        <v>1</v>
      </c>
      <c r="H20" s="77">
        <f t="shared" si="3"/>
        <v>9.3720712277413312E-2</v>
      </c>
      <c r="I20" s="77">
        <f t="shared" si="4"/>
        <v>1.2571974554323502</v>
      </c>
      <c r="J20" s="139">
        <v>13</v>
      </c>
      <c r="K20" s="136">
        <v>1</v>
      </c>
      <c r="L20" s="77">
        <f t="shared" si="5"/>
        <v>0.10341261633919339</v>
      </c>
      <c r="M20" s="77">
        <f t="shared" si="6"/>
        <v>1.208999794470035</v>
      </c>
      <c r="N20" s="139">
        <v>14</v>
      </c>
      <c r="O20" s="80"/>
    </row>
    <row r="21" spans="1:15" ht="25.5" customHeight="1" x14ac:dyDescent="0.2">
      <c r="A21" s="147" t="s">
        <v>15</v>
      </c>
      <c r="B21" s="75" t="s">
        <v>118</v>
      </c>
      <c r="C21" s="136">
        <f t="shared" si="0"/>
        <v>7</v>
      </c>
      <c r="D21" s="77">
        <f t="shared" si="1"/>
        <v>0.34414945919370699</v>
      </c>
      <c r="E21" s="77">
        <f t="shared" si="2"/>
        <v>4.3141967890049617</v>
      </c>
      <c r="F21" s="140">
        <v>12</v>
      </c>
      <c r="G21" s="136">
        <v>3</v>
      </c>
      <c r="H21" s="77">
        <f t="shared" si="3"/>
        <v>0.28116213683223995</v>
      </c>
      <c r="I21" s="77">
        <f t="shared" si="4"/>
        <v>3.7715923662970505</v>
      </c>
      <c r="J21" s="140">
        <v>12</v>
      </c>
      <c r="K21" s="136">
        <v>4</v>
      </c>
      <c r="L21" s="77">
        <f t="shared" si="5"/>
        <v>0.41365046535677358</v>
      </c>
      <c r="M21" s="77">
        <f t="shared" si="6"/>
        <v>4.8359991778801401</v>
      </c>
      <c r="N21" s="140">
        <v>11</v>
      </c>
      <c r="O21" s="80"/>
    </row>
    <row r="22" spans="1:15" ht="25.5" customHeight="1" x14ac:dyDescent="0.2">
      <c r="A22" s="147" t="s">
        <v>16</v>
      </c>
      <c r="B22" s="75" t="s">
        <v>119</v>
      </c>
      <c r="C22" s="136">
        <f t="shared" si="0"/>
        <v>57</v>
      </c>
      <c r="D22" s="77">
        <f t="shared" si="1"/>
        <v>2.8023598820058995</v>
      </c>
      <c r="E22" s="77">
        <f t="shared" si="2"/>
        <v>35.129888139040403</v>
      </c>
      <c r="F22" s="139">
        <v>9</v>
      </c>
      <c r="G22" s="136">
        <v>33</v>
      </c>
      <c r="H22" s="77">
        <f t="shared" si="3"/>
        <v>3.0927835051546393</v>
      </c>
      <c r="I22" s="77">
        <f t="shared" si="4"/>
        <v>41.487516029267553</v>
      </c>
      <c r="J22" s="140">
        <v>8</v>
      </c>
      <c r="K22" s="136">
        <v>24</v>
      </c>
      <c r="L22" s="77">
        <f t="shared" si="5"/>
        <v>2.4819027921406409</v>
      </c>
      <c r="M22" s="77">
        <f t="shared" si="6"/>
        <v>29.015995067280841</v>
      </c>
      <c r="N22" s="139">
        <v>9</v>
      </c>
      <c r="O22" s="80"/>
    </row>
    <row r="23" spans="1:15" ht="25.5" customHeight="1" x14ac:dyDescent="0.2">
      <c r="A23" s="149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47" t="s">
        <v>18</v>
      </c>
      <c r="B24" s="75" t="s">
        <v>121</v>
      </c>
      <c r="C24" s="136">
        <f t="shared" si="0"/>
        <v>7</v>
      </c>
      <c r="D24" s="77">
        <f t="shared" si="1"/>
        <v>0.34414945919370699</v>
      </c>
      <c r="E24" s="77">
        <f t="shared" si="2"/>
        <v>4.3141967890049617</v>
      </c>
      <c r="F24" s="140">
        <v>12</v>
      </c>
      <c r="G24" s="136">
        <v>5</v>
      </c>
      <c r="H24" s="77">
        <f t="shared" si="3"/>
        <v>0.46860356138706649</v>
      </c>
      <c r="I24" s="77">
        <f t="shared" si="4"/>
        <v>6.2859872771617509</v>
      </c>
      <c r="J24" s="140">
        <v>11</v>
      </c>
      <c r="K24" s="136">
        <v>2</v>
      </c>
      <c r="L24" s="77">
        <f t="shared" si="5"/>
        <v>0.20682523267838679</v>
      </c>
      <c r="M24" s="77">
        <f t="shared" si="6"/>
        <v>2.4179995889400701</v>
      </c>
      <c r="N24" s="139">
        <v>13</v>
      </c>
      <c r="O24" s="80"/>
    </row>
    <row r="25" spans="1:15" ht="25.5" customHeight="1" x14ac:dyDescent="0.2">
      <c r="A25" s="147" t="s">
        <v>19</v>
      </c>
      <c r="B25" s="75" t="s">
        <v>125</v>
      </c>
      <c r="C25" s="136">
        <f t="shared" si="0"/>
        <v>7</v>
      </c>
      <c r="D25" s="77">
        <f t="shared" si="1"/>
        <v>0.34414945919370699</v>
      </c>
      <c r="E25" s="77">
        <f t="shared" si="2"/>
        <v>4.3141967890049617</v>
      </c>
      <c r="F25" s="140">
        <v>12</v>
      </c>
      <c r="G25" s="136">
        <v>3</v>
      </c>
      <c r="H25" s="77">
        <f t="shared" si="3"/>
        <v>0.28116213683223995</v>
      </c>
      <c r="I25" s="77">
        <f t="shared" si="4"/>
        <v>3.7715923662970505</v>
      </c>
      <c r="J25" s="139">
        <v>12</v>
      </c>
      <c r="K25" s="136">
        <v>4</v>
      </c>
      <c r="L25" s="77">
        <f t="shared" si="5"/>
        <v>0.41365046535677358</v>
      </c>
      <c r="M25" s="77">
        <f t="shared" si="6"/>
        <v>4.8359991778801401</v>
      </c>
      <c r="N25" s="139">
        <v>11</v>
      </c>
      <c r="O25" s="80"/>
    </row>
    <row r="26" spans="1:15" ht="25.5" customHeight="1" x14ac:dyDescent="0.2">
      <c r="A26" s="147" t="s">
        <v>20</v>
      </c>
      <c r="B26" s="75" t="s">
        <v>122</v>
      </c>
      <c r="C26" s="136">
        <f t="shared" si="0"/>
        <v>6</v>
      </c>
      <c r="D26" s="77">
        <f t="shared" si="1"/>
        <v>0.29498525073746312</v>
      </c>
      <c r="E26" s="77">
        <f t="shared" si="2"/>
        <v>3.697882962004253</v>
      </c>
      <c r="F26" s="140">
        <v>13</v>
      </c>
      <c r="G26" s="136">
        <v>3</v>
      </c>
      <c r="H26" s="77">
        <f t="shared" si="3"/>
        <v>0.28116213683223995</v>
      </c>
      <c r="I26" s="77">
        <f t="shared" si="4"/>
        <v>3.7715923662970505</v>
      </c>
      <c r="J26" s="139">
        <v>12</v>
      </c>
      <c r="K26" s="136">
        <v>3</v>
      </c>
      <c r="L26" s="77">
        <f t="shared" si="5"/>
        <v>0.31023784901758011</v>
      </c>
      <c r="M26" s="77">
        <f t="shared" si="6"/>
        <v>3.6269993834101051</v>
      </c>
      <c r="N26" s="140">
        <v>12</v>
      </c>
      <c r="O26" s="80"/>
    </row>
    <row r="27" spans="1:15" ht="25.5" customHeight="1" x14ac:dyDescent="0.2">
      <c r="A27" s="147" t="s">
        <v>21</v>
      </c>
      <c r="B27" s="75" t="s">
        <v>123</v>
      </c>
      <c r="C27" s="136">
        <f t="shared" si="0"/>
        <v>113</v>
      </c>
      <c r="D27" s="77">
        <f t="shared" si="1"/>
        <v>5.5555555555555554</v>
      </c>
      <c r="E27" s="77">
        <f t="shared" si="2"/>
        <v>69.643462451080097</v>
      </c>
      <c r="F27" s="140">
        <v>4</v>
      </c>
      <c r="G27" s="136">
        <v>65</v>
      </c>
      <c r="H27" s="77">
        <f t="shared" si="3"/>
        <v>6.0918462980318653</v>
      </c>
      <c r="I27" s="77">
        <f t="shared" si="4"/>
        <v>81.717834603102759</v>
      </c>
      <c r="J27" s="139">
        <v>5</v>
      </c>
      <c r="K27" s="136">
        <v>48</v>
      </c>
      <c r="L27" s="77">
        <f t="shared" si="5"/>
        <v>4.9638055842812818</v>
      </c>
      <c r="M27" s="77">
        <f t="shared" si="6"/>
        <v>58.031990134561681</v>
      </c>
      <c r="N27" s="140">
        <v>5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45</v>
      </c>
      <c r="D28" s="77">
        <f t="shared" si="1"/>
        <v>2.2123893805309733</v>
      </c>
      <c r="E28" s="77">
        <f t="shared" si="2"/>
        <v>27.734122215031892</v>
      </c>
      <c r="F28" s="140">
        <v>10</v>
      </c>
      <c r="G28" s="136">
        <v>30</v>
      </c>
      <c r="H28" s="77">
        <f t="shared" si="3"/>
        <v>2.8116213683223994</v>
      </c>
      <c r="I28" s="77">
        <f t="shared" si="4"/>
        <v>37.715923662970503</v>
      </c>
      <c r="J28" s="139">
        <v>9</v>
      </c>
      <c r="K28" s="136">
        <v>15</v>
      </c>
      <c r="L28" s="77">
        <f t="shared" si="5"/>
        <v>1.5511892450879008</v>
      </c>
      <c r="M28" s="77">
        <f t="shared" si="6"/>
        <v>18.134996917050525</v>
      </c>
      <c r="N28" s="139">
        <v>10</v>
      </c>
      <c r="O28" s="80"/>
    </row>
    <row r="29" spans="1:15" ht="25.5" customHeight="1" x14ac:dyDescent="0.2">
      <c r="A29" s="157"/>
      <c r="B29" s="123" t="s">
        <v>133</v>
      </c>
      <c r="C29" s="76">
        <f>SUM(C9:C28)</f>
        <v>2034</v>
      </c>
      <c r="D29" s="82">
        <f>SUM(D9:D28)</f>
        <v>99.999999999999986</v>
      </c>
      <c r="E29" s="77">
        <f t="shared" si="2"/>
        <v>1253.5823241194416</v>
      </c>
      <c r="F29" s="132"/>
      <c r="G29" s="76">
        <f>SUM(G9:G28)</f>
        <v>1067</v>
      </c>
      <c r="H29" s="82">
        <f>SUM(H9:H28)</f>
        <v>100.00000000000003</v>
      </c>
      <c r="I29" s="77">
        <f t="shared" si="4"/>
        <v>1341.4296849463176</v>
      </c>
      <c r="J29" s="132"/>
      <c r="K29" s="137">
        <f>SUM(K9:K28)</f>
        <v>967</v>
      </c>
      <c r="L29" s="82">
        <f>SUM(L9:L28)</f>
        <v>100</v>
      </c>
      <c r="M29" s="77">
        <f t="shared" si="6"/>
        <v>1169.1028012525239</v>
      </c>
      <c r="N29" s="132"/>
    </row>
    <row r="30" spans="1:15" x14ac:dyDescent="0.2">
      <c r="B30" s="159" t="s">
        <v>132</v>
      </c>
      <c r="C30" s="125">
        <v>162255</v>
      </c>
      <c r="D30" s="125"/>
      <c r="E30" s="90"/>
      <c r="F30" s="126"/>
      <c r="G30" s="90">
        <v>79542</v>
      </c>
      <c r="H30" s="125"/>
      <c r="I30" s="90"/>
      <c r="J30" s="126"/>
      <c r="K30" s="90">
        <v>82713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R30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70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34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O2" s="72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O3" s="72"/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O4" s="72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O5" s="72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O6" s="72"/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O7" s="72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O8" s="72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 t="shared" ref="C9:C28" si="0">G9+K9</f>
        <v>13</v>
      </c>
      <c r="D9" s="77">
        <f t="shared" ref="D9:D28" si="1">(C9/C$29)*100</f>
        <v>0.36131183991106169</v>
      </c>
      <c r="E9" s="77">
        <f t="shared" ref="E9:E29" si="2">(C9/C$30)*100000</f>
        <v>5.140676592126856</v>
      </c>
      <c r="F9" s="139">
        <v>11</v>
      </c>
      <c r="G9" s="136">
        <v>3</v>
      </c>
      <c r="H9" s="77">
        <f t="shared" ref="H9:H28" si="3">(G9/G$29)*100</f>
        <v>0.16882386043894204</v>
      </c>
      <c r="I9" s="77">
        <f t="shared" ref="I9:I29" si="4">(G9/G$30)*100000</f>
        <v>2.456278247199843</v>
      </c>
      <c r="J9" s="139">
        <v>12</v>
      </c>
      <c r="K9" s="136">
        <v>10</v>
      </c>
      <c r="L9" s="77">
        <f t="shared" ref="L9:L28" si="5">(K9/K$29)*100</f>
        <v>0.54914881933003845</v>
      </c>
      <c r="M9" s="77">
        <f t="shared" ref="M9:M29" si="6">(K9/K$30)*100000</f>
        <v>7.6482420515644476</v>
      </c>
      <c r="N9" s="140">
        <v>11</v>
      </c>
      <c r="O9" s="69"/>
    </row>
    <row r="10" spans="1:18" ht="25.5" customHeight="1" x14ac:dyDescent="0.2">
      <c r="A10" s="134" t="s">
        <v>5</v>
      </c>
      <c r="B10" s="75" t="s">
        <v>107</v>
      </c>
      <c r="C10" s="136">
        <f t="shared" si="0"/>
        <v>835</v>
      </c>
      <c r="D10" s="77">
        <f t="shared" si="1"/>
        <v>23.207337409672039</v>
      </c>
      <c r="E10" s="77">
        <f t="shared" si="2"/>
        <v>330.18961187891728</v>
      </c>
      <c r="F10" s="140">
        <v>2</v>
      </c>
      <c r="G10" s="138">
        <v>482</v>
      </c>
      <c r="H10" s="77">
        <f t="shared" si="3"/>
        <v>27.124366910523356</v>
      </c>
      <c r="I10" s="77">
        <f t="shared" si="4"/>
        <v>394.64203838344139</v>
      </c>
      <c r="J10" s="140">
        <v>2</v>
      </c>
      <c r="K10" s="138">
        <v>353</v>
      </c>
      <c r="L10" s="77">
        <f t="shared" si="5"/>
        <v>19.384953322350356</v>
      </c>
      <c r="M10" s="77">
        <f t="shared" si="6"/>
        <v>269.98294442022501</v>
      </c>
      <c r="N10" s="140">
        <v>2</v>
      </c>
      <c r="O10" s="69"/>
    </row>
    <row r="11" spans="1:18" ht="25.5" customHeight="1" x14ac:dyDescent="0.2">
      <c r="A11" s="134" t="s">
        <v>6</v>
      </c>
      <c r="B11" s="75" t="s">
        <v>108</v>
      </c>
      <c r="C11" s="136">
        <f t="shared" si="0"/>
        <v>1</v>
      </c>
      <c r="D11" s="77">
        <f t="shared" si="1"/>
        <v>2.7793218454697052E-2</v>
      </c>
      <c r="E11" s="77">
        <f t="shared" si="2"/>
        <v>0.39543666093283508</v>
      </c>
      <c r="F11" s="139">
        <v>17</v>
      </c>
      <c r="G11" s="136">
        <v>0</v>
      </c>
      <c r="H11" s="77">
        <f t="shared" si="3"/>
        <v>0</v>
      </c>
      <c r="I11" s="77">
        <f t="shared" si="4"/>
        <v>0</v>
      </c>
      <c r="J11" s="139"/>
      <c r="K11" s="136">
        <v>1</v>
      </c>
      <c r="L11" s="77">
        <f t="shared" si="5"/>
        <v>5.4914881933003847E-2</v>
      </c>
      <c r="M11" s="77">
        <f t="shared" si="6"/>
        <v>0.76482420515644478</v>
      </c>
      <c r="N11" s="140">
        <v>16</v>
      </c>
      <c r="O11" s="69"/>
    </row>
    <row r="12" spans="1:18" ht="25.5" customHeight="1" x14ac:dyDescent="0.2">
      <c r="A12" s="134" t="s">
        <v>7</v>
      </c>
      <c r="B12" s="75" t="s">
        <v>109</v>
      </c>
      <c r="C12" s="136">
        <f t="shared" si="0"/>
        <v>305</v>
      </c>
      <c r="D12" s="77">
        <f t="shared" si="1"/>
        <v>8.4769316286826015</v>
      </c>
      <c r="E12" s="77">
        <f t="shared" si="2"/>
        <v>120.6081815845147</v>
      </c>
      <c r="F12" s="139">
        <v>3</v>
      </c>
      <c r="G12" s="136">
        <v>135</v>
      </c>
      <c r="H12" s="77">
        <f t="shared" si="3"/>
        <v>7.597073719752391</v>
      </c>
      <c r="I12" s="77">
        <f t="shared" si="4"/>
        <v>110.53252112399294</v>
      </c>
      <c r="J12" s="139">
        <v>3</v>
      </c>
      <c r="K12" s="136">
        <v>170</v>
      </c>
      <c r="L12" s="77">
        <f t="shared" si="5"/>
        <v>9.3355299286106526</v>
      </c>
      <c r="M12" s="77">
        <f t="shared" si="6"/>
        <v>130.02011487659561</v>
      </c>
      <c r="N12" s="139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 t="shared" si="0"/>
        <v>198</v>
      </c>
      <c r="D13" s="77">
        <f t="shared" si="1"/>
        <v>5.5030572540300167</v>
      </c>
      <c r="E13" s="77">
        <f t="shared" si="2"/>
        <v>78.29645886470135</v>
      </c>
      <c r="F13" s="140">
        <v>4</v>
      </c>
      <c r="G13" s="136">
        <v>80</v>
      </c>
      <c r="H13" s="77">
        <f t="shared" si="3"/>
        <v>4.5019696117051211</v>
      </c>
      <c r="I13" s="77">
        <f t="shared" si="4"/>
        <v>65.500753258662471</v>
      </c>
      <c r="J13" s="139">
        <v>7</v>
      </c>
      <c r="K13" s="136">
        <v>118</v>
      </c>
      <c r="L13" s="77">
        <f t="shared" si="5"/>
        <v>6.4799560680944532</v>
      </c>
      <c r="M13" s="77">
        <f t="shared" si="6"/>
        <v>90.24925620846048</v>
      </c>
      <c r="N13" s="139">
        <v>4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 t="shared" si="0"/>
        <v>107</v>
      </c>
      <c r="D14" s="77">
        <f t="shared" si="1"/>
        <v>2.9738743746525844</v>
      </c>
      <c r="E14" s="77">
        <f t="shared" si="2"/>
        <v>42.311722719813353</v>
      </c>
      <c r="F14" s="140">
        <v>8</v>
      </c>
      <c r="G14" s="136">
        <v>60</v>
      </c>
      <c r="H14" s="77">
        <f t="shared" si="3"/>
        <v>3.3764772087788408</v>
      </c>
      <c r="I14" s="77">
        <f t="shared" si="4"/>
        <v>49.125564943996864</v>
      </c>
      <c r="J14" s="140">
        <v>8</v>
      </c>
      <c r="K14" s="136">
        <v>47</v>
      </c>
      <c r="L14" s="77">
        <f t="shared" si="5"/>
        <v>2.5809994508511807</v>
      </c>
      <c r="M14" s="77">
        <f t="shared" si="6"/>
        <v>35.946737642352907</v>
      </c>
      <c r="N14" s="140">
        <v>8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 t="shared" si="0"/>
        <v>1440</v>
      </c>
      <c r="D17" s="77">
        <f t="shared" si="1"/>
        <v>40.022234574763758</v>
      </c>
      <c r="E17" s="77">
        <f t="shared" si="2"/>
        <v>569.42879174328255</v>
      </c>
      <c r="F17" s="139">
        <v>1</v>
      </c>
      <c r="G17" s="136">
        <v>628</v>
      </c>
      <c r="H17" s="77">
        <f t="shared" si="3"/>
        <v>35.340461451885204</v>
      </c>
      <c r="I17" s="77">
        <f t="shared" si="4"/>
        <v>514.18091308050043</v>
      </c>
      <c r="J17" s="139">
        <v>1</v>
      </c>
      <c r="K17" s="136">
        <v>812</v>
      </c>
      <c r="L17" s="77">
        <f t="shared" si="5"/>
        <v>44.590884129599125</v>
      </c>
      <c r="M17" s="77">
        <f t="shared" si="6"/>
        <v>621.0372545870332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 t="shared" si="0"/>
        <v>149</v>
      </c>
      <c r="D18" s="77">
        <f t="shared" si="1"/>
        <v>4.1411895497498605</v>
      </c>
      <c r="E18" s="77">
        <f t="shared" si="2"/>
        <v>58.920062478992421</v>
      </c>
      <c r="F18" s="139">
        <v>7</v>
      </c>
      <c r="G18" s="136">
        <v>84</v>
      </c>
      <c r="H18" s="77">
        <f t="shared" si="3"/>
        <v>4.7270680922903772</v>
      </c>
      <c r="I18" s="77">
        <f t="shared" si="4"/>
        <v>68.7757909215956</v>
      </c>
      <c r="J18" s="139">
        <v>6</v>
      </c>
      <c r="K18" s="136">
        <v>65</v>
      </c>
      <c r="L18" s="77">
        <f t="shared" si="5"/>
        <v>3.5694673256452503</v>
      </c>
      <c r="M18" s="77">
        <f t="shared" si="6"/>
        <v>49.713573335168917</v>
      </c>
      <c r="N18" s="139">
        <v>7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 t="shared" si="0"/>
        <v>194</v>
      </c>
      <c r="D19" s="77">
        <f t="shared" si="1"/>
        <v>5.3918843802112288</v>
      </c>
      <c r="E19" s="77">
        <f t="shared" si="2"/>
        <v>76.714712220970014</v>
      </c>
      <c r="F19" s="139">
        <v>5</v>
      </c>
      <c r="G19" s="136">
        <v>113</v>
      </c>
      <c r="H19" s="77">
        <f t="shared" si="3"/>
        <v>6.3590320765334827</v>
      </c>
      <c r="I19" s="77">
        <f t="shared" si="4"/>
        <v>92.51981397786075</v>
      </c>
      <c r="J19" s="139">
        <v>4</v>
      </c>
      <c r="K19" s="136">
        <v>81</v>
      </c>
      <c r="L19" s="77">
        <f t="shared" si="5"/>
        <v>4.4481054365733117</v>
      </c>
      <c r="M19" s="77">
        <f t="shared" si="6"/>
        <v>61.950760617672032</v>
      </c>
      <c r="N19" s="140">
        <v>5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f t="shared" si="0"/>
        <v>4</v>
      </c>
      <c r="D20" s="77">
        <f t="shared" si="1"/>
        <v>0.11117287381878821</v>
      </c>
      <c r="E20" s="77">
        <f t="shared" si="2"/>
        <v>1.5817466437313403</v>
      </c>
      <c r="F20" s="140">
        <v>16</v>
      </c>
      <c r="G20" s="136">
        <v>0</v>
      </c>
      <c r="H20" s="77">
        <f t="shared" si="3"/>
        <v>0</v>
      </c>
      <c r="I20" s="77">
        <f t="shared" si="4"/>
        <v>0</v>
      </c>
      <c r="J20" s="140"/>
      <c r="K20" s="136">
        <v>4</v>
      </c>
      <c r="L20" s="77">
        <f t="shared" si="5"/>
        <v>0.21965952773201539</v>
      </c>
      <c r="M20" s="77">
        <f t="shared" si="6"/>
        <v>3.0592968206257791</v>
      </c>
      <c r="N20" s="140">
        <v>14</v>
      </c>
      <c r="O20" s="80"/>
    </row>
    <row r="21" spans="1:15" ht="25.5" customHeight="1" x14ac:dyDescent="0.2">
      <c r="A21" s="134" t="s">
        <v>15</v>
      </c>
      <c r="B21" s="75" t="s">
        <v>118</v>
      </c>
      <c r="C21" s="136">
        <f t="shared" si="0"/>
        <v>10</v>
      </c>
      <c r="D21" s="77">
        <f t="shared" si="1"/>
        <v>0.27793218454697055</v>
      </c>
      <c r="E21" s="77">
        <f t="shared" si="2"/>
        <v>3.9543666093283507</v>
      </c>
      <c r="F21" s="140">
        <v>12</v>
      </c>
      <c r="G21" s="136">
        <v>3</v>
      </c>
      <c r="H21" s="77">
        <f t="shared" si="3"/>
        <v>0.16882386043894204</v>
      </c>
      <c r="I21" s="77">
        <f t="shared" si="4"/>
        <v>2.456278247199843</v>
      </c>
      <c r="J21" s="139">
        <v>12</v>
      </c>
      <c r="K21" s="136">
        <v>7</v>
      </c>
      <c r="L21" s="77">
        <f t="shared" si="5"/>
        <v>0.3844041735310269</v>
      </c>
      <c r="M21" s="77">
        <f t="shared" si="6"/>
        <v>5.3537694360951136</v>
      </c>
      <c r="N21" s="139">
        <v>12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 t="shared" si="0"/>
        <v>90</v>
      </c>
      <c r="D22" s="77">
        <f t="shared" si="1"/>
        <v>2.5013896609227348</v>
      </c>
      <c r="E22" s="77">
        <f t="shared" si="2"/>
        <v>35.589299483955159</v>
      </c>
      <c r="F22" s="139">
        <v>9</v>
      </c>
      <c r="G22" s="136">
        <v>46</v>
      </c>
      <c r="H22" s="77">
        <f t="shared" si="3"/>
        <v>2.5886325267304446</v>
      </c>
      <c r="I22" s="77">
        <f t="shared" si="4"/>
        <v>37.662933123730923</v>
      </c>
      <c r="J22" s="139">
        <v>9</v>
      </c>
      <c r="K22" s="136">
        <v>44</v>
      </c>
      <c r="L22" s="77">
        <f t="shared" si="5"/>
        <v>2.4162548050521688</v>
      </c>
      <c r="M22" s="77">
        <f t="shared" si="6"/>
        <v>33.652265026883569</v>
      </c>
      <c r="N22" s="139">
        <v>9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 t="shared" si="0"/>
        <v>5</v>
      </c>
      <c r="D24" s="77">
        <f t="shared" si="1"/>
        <v>0.13896609227348528</v>
      </c>
      <c r="E24" s="77">
        <f t="shared" si="2"/>
        <v>1.9771833046641754</v>
      </c>
      <c r="F24" s="139">
        <v>15</v>
      </c>
      <c r="G24" s="136">
        <v>3</v>
      </c>
      <c r="H24" s="77">
        <f t="shared" si="3"/>
        <v>0.16882386043894204</v>
      </c>
      <c r="I24" s="77">
        <f t="shared" si="4"/>
        <v>2.456278247199843</v>
      </c>
      <c r="J24" s="140">
        <v>12</v>
      </c>
      <c r="K24" s="136">
        <v>2</v>
      </c>
      <c r="L24" s="77">
        <f t="shared" si="5"/>
        <v>0.10982976386600769</v>
      </c>
      <c r="M24" s="77">
        <f t="shared" si="6"/>
        <v>1.5296484103128896</v>
      </c>
      <c r="N24" s="140">
        <v>15</v>
      </c>
      <c r="O24" s="80"/>
    </row>
    <row r="25" spans="1:15" ht="25.5" customHeight="1" x14ac:dyDescent="0.2">
      <c r="A25" s="134" t="s">
        <v>19</v>
      </c>
      <c r="B25" s="75" t="s">
        <v>125</v>
      </c>
      <c r="C25" s="136">
        <f t="shared" si="0"/>
        <v>6</v>
      </c>
      <c r="D25" s="77">
        <f t="shared" si="1"/>
        <v>0.16675931072818231</v>
      </c>
      <c r="E25" s="77">
        <f t="shared" si="2"/>
        <v>2.3726199655970106</v>
      </c>
      <c r="F25" s="140">
        <v>14</v>
      </c>
      <c r="G25" s="136">
        <v>1</v>
      </c>
      <c r="H25" s="77">
        <f t="shared" si="3"/>
        <v>5.6274620146314014E-2</v>
      </c>
      <c r="I25" s="77">
        <f t="shared" si="4"/>
        <v>0.81875941573328082</v>
      </c>
      <c r="J25" s="140">
        <v>13</v>
      </c>
      <c r="K25" s="136">
        <v>5</v>
      </c>
      <c r="L25" s="77">
        <f t="shared" si="5"/>
        <v>0.27457440966501923</v>
      </c>
      <c r="M25" s="77">
        <f t="shared" si="6"/>
        <v>3.8241210257822238</v>
      </c>
      <c r="N25" s="139">
        <v>13</v>
      </c>
      <c r="O25" s="80"/>
    </row>
    <row r="26" spans="1:15" ht="25.5" customHeight="1" x14ac:dyDescent="0.2">
      <c r="A26" s="134" t="s">
        <v>20</v>
      </c>
      <c r="B26" s="75" t="s">
        <v>122</v>
      </c>
      <c r="C26" s="136">
        <f t="shared" si="0"/>
        <v>9</v>
      </c>
      <c r="D26" s="77">
        <f t="shared" si="1"/>
        <v>0.25013896609227348</v>
      </c>
      <c r="E26" s="77">
        <f t="shared" si="2"/>
        <v>3.5589299483955159</v>
      </c>
      <c r="F26" s="139">
        <v>13</v>
      </c>
      <c r="G26" s="136">
        <v>7</v>
      </c>
      <c r="H26" s="77">
        <f t="shared" si="3"/>
        <v>0.39392234102419804</v>
      </c>
      <c r="I26" s="77">
        <f t="shared" si="4"/>
        <v>5.7313159101329667</v>
      </c>
      <c r="J26" s="140">
        <v>11</v>
      </c>
      <c r="K26" s="136">
        <v>2</v>
      </c>
      <c r="L26" s="77">
        <f t="shared" si="5"/>
        <v>0.10982976386600769</v>
      </c>
      <c r="M26" s="77">
        <f t="shared" si="6"/>
        <v>1.5296484103128896</v>
      </c>
      <c r="N26" s="139">
        <v>15</v>
      </c>
      <c r="O26" s="80"/>
    </row>
    <row r="27" spans="1:15" ht="25.5" customHeight="1" x14ac:dyDescent="0.2">
      <c r="A27" s="134" t="s">
        <v>21</v>
      </c>
      <c r="B27" s="75" t="s">
        <v>123</v>
      </c>
      <c r="C27" s="136">
        <f t="shared" si="0"/>
        <v>167</v>
      </c>
      <c r="D27" s="77">
        <f t="shared" si="1"/>
        <v>4.6414674819344084</v>
      </c>
      <c r="E27" s="77">
        <f t="shared" si="2"/>
        <v>66.037922375783467</v>
      </c>
      <c r="F27" s="140">
        <v>6</v>
      </c>
      <c r="G27" s="136">
        <v>96</v>
      </c>
      <c r="H27" s="77">
        <f t="shared" si="3"/>
        <v>5.4023635340461453</v>
      </c>
      <c r="I27" s="77">
        <f t="shared" si="4"/>
        <v>78.600903910394976</v>
      </c>
      <c r="J27" s="140">
        <v>5</v>
      </c>
      <c r="K27" s="136">
        <v>71</v>
      </c>
      <c r="L27" s="77">
        <f t="shared" si="5"/>
        <v>3.898956617243273</v>
      </c>
      <c r="M27" s="77">
        <f t="shared" si="6"/>
        <v>54.302518566107587</v>
      </c>
      <c r="N27" s="139">
        <v>6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65</v>
      </c>
      <c r="D28" s="77">
        <f t="shared" si="1"/>
        <v>1.8065591995553083</v>
      </c>
      <c r="E28" s="77">
        <f t="shared" si="2"/>
        <v>25.703382960634283</v>
      </c>
      <c r="F28" s="140">
        <v>10</v>
      </c>
      <c r="G28" s="136">
        <v>36</v>
      </c>
      <c r="H28" s="77">
        <f t="shared" si="3"/>
        <v>2.0258863252673045</v>
      </c>
      <c r="I28" s="77">
        <f t="shared" si="4"/>
        <v>29.475338966398112</v>
      </c>
      <c r="J28" s="139">
        <v>10</v>
      </c>
      <c r="K28" s="136">
        <v>29</v>
      </c>
      <c r="L28" s="77">
        <f t="shared" si="5"/>
        <v>1.5925315760571115</v>
      </c>
      <c r="M28" s="77">
        <f t="shared" si="6"/>
        <v>22.179901949536898</v>
      </c>
      <c r="N28" s="139">
        <v>10</v>
      </c>
      <c r="O28" s="80"/>
    </row>
    <row r="29" spans="1:15" ht="25.5" customHeight="1" x14ac:dyDescent="0.2">
      <c r="A29" s="157"/>
      <c r="B29" s="123" t="s">
        <v>133</v>
      </c>
      <c r="C29" s="76">
        <f>SUM(C9:C28)</f>
        <v>3598</v>
      </c>
      <c r="D29" s="82">
        <f>SUM(D9:D28)</f>
        <v>100.00000000000003</v>
      </c>
      <c r="E29" s="77">
        <f t="shared" si="2"/>
        <v>1422.7811060363406</v>
      </c>
      <c r="F29" s="132"/>
      <c r="G29" s="76">
        <f>SUM(G9:G28)</f>
        <v>1777</v>
      </c>
      <c r="H29" s="82">
        <f>SUM(H9:H28)</f>
        <v>100.00000000000001</v>
      </c>
      <c r="I29" s="77">
        <f t="shared" si="4"/>
        <v>1454.9354817580402</v>
      </c>
      <c r="J29" s="132"/>
      <c r="K29" s="137">
        <f>SUM(K9:K28)</f>
        <v>1821</v>
      </c>
      <c r="L29" s="82">
        <f>SUM(L9:L28)</f>
        <v>100</v>
      </c>
      <c r="M29" s="77">
        <f t="shared" si="6"/>
        <v>1392.7448775898858</v>
      </c>
      <c r="N29" s="132"/>
    </row>
    <row r="30" spans="1:15" x14ac:dyDescent="0.2">
      <c r="B30" s="159" t="s">
        <v>132</v>
      </c>
      <c r="C30" s="125">
        <v>252885</v>
      </c>
      <c r="D30" s="125"/>
      <c r="E30" s="90"/>
      <c r="F30" s="126"/>
      <c r="G30" s="125">
        <v>122136</v>
      </c>
      <c r="H30" s="125"/>
      <c r="I30" s="90"/>
      <c r="J30" s="126"/>
      <c r="K30" s="125">
        <v>130749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R30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35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 t="shared" ref="C9:C28" si="0">G9+K9</f>
        <v>10</v>
      </c>
      <c r="D9" s="77">
        <f t="shared" ref="D9:D28" si="1">(C9/C$29)*100</f>
        <v>0.69108500345542501</v>
      </c>
      <c r="E9" s="77">
        <f t="shared" ref="E9:E29" si="2">(C9/C$30)*100000</f>
        <v>10.448119860831044</v>
      </c>
      <c r="F9" s="139">
        <v>11</v>
      </c>
      <c r="G9" s="136">
        <v>6</v>
      </c>
      <c r="H9" s="77">
        <f t="shared" ref="H9:H28" si="3">(G9/G$29)*100</f>
        <v>0.80536912751677858</v>
      </c>
      <c r="I9" s="77">
        <f t="shared" ref="I9:I29" si="4">(G9/G$30)*100000</f>
        <v>12.694382735639479</v>
      </c>
      <c r="J9" s="140">
        <v>10</v>
      </c>
      <c r="K9" s="136">
        <v>4</v>
      </c>
      <c r="L9" s="77">
        <f t="shared" ref="L9:L28" si="5">(K9/K$29)*100</f>
        <v>0.56980056980056981</v>
      </c>
      <c r="M9" s="77">
        <f t="shared" ref="M9:M29" si="6">(K9/K$30)*100000</f>
        <v>8.2566156132601236</v>
      </c>
      <c r="N9" s="139">
        <v>12</v>
      </c>
    </row>
    <row r="10" spans="1:18" ht="25.5" customHeight="1" x14ac:dyDescent="0.2">
      <c r="A10" s="134" t="s">
        <v>5</v>
      </c>
      <c r="B10" s="75" t="s">
        <v>107</v>
      </c>
      <c r="C10" s="136">
        <f t="shared" si="0"/>
        <v>374</v>
      </c>
      <c r="D10" s="77">
        <f t="shared" si="1"/>
        <v>25.846579129232893</v>
      </c>
      <c r="E10" s="77">
        <f t="shared" si="2"/>
        <v>390.75968279508106</v>
      </c>
      <c r="F10" s="140">
        <v>2</v>
      </c>
      <c r="G10" s="138">
        <v>206</v>
      </c>
      <c r="H10" s="77">
        <f t="shared" si="3"/>
        <v>27.651006711409398</v>
      </c>
      <c r="I10" s="77">
        <f t="shared" si="4"/>
        <v>435.84047392362214</v>
      </c>
      <c r="J10" s="140">
        <v>2</v>
      </c>
      <c r="K10" s="138">
        <v>168</v>
      </c>
      <c r="L10" s="77">
        <f t="shared" si="5"/>
        <v>23.931623931623932</v>
      </c>
      <c r="M10" s="77">
        <f t="shared" si="6"/>
        <v>346.77785575692525</v>
      </c>
      <c r="N10" s="140">
        <v>2</v>
      </c>
    </row>
    <row r="11" spans="1:18" ht="25.5" customHeight="1" x14ac:dyDescent="0.2">
      <c r="A11" s="134" t="s">
        <v>6</v>
      </c>
      <c r="B11" s="75" t="s">
        <v>108</v>
      </c>
      <c r="C11" s="136">
        <f t="shared" si="0"/>
        <v>1</v>
      </c>
      <c r="D11" s="77">
        <f t="shared" si="1"/>
        <v>6.9108500345542501E-2</v>
      </c>
      <c r="E11" s="77">
        <f t="shared" si="2"/>
        <v>1.0448119860831044</v>
      </c>
      <c r="F11" s="139">
        <v>15</v>
      </c>
      <c r="G11" s="136">
        <v>0</v>
      </c>
      <c r="H11" s="77">
        <f t="shared" si="3"/>
        <v>0</v>
      </c>
      <c r="I11" s="77">
        <f t="shared" si="4"/>
        <v>0</v>
      </c>
      <c r="J11" s="139"/>
      <c r="K11" s="136">
        <v>1</v>
      </c>
      <c r="L11" s="77">
        <f t="shared" si="5"/>
        <v>0.14245014245014245</v>
      </c>
      <c r="M11" s="77">
        <f t="shared" si="6"/>
        <v>2.0641539033150309</v>
      </c>
      <c r="N11" s="140">
        <v>14</v>
      </c>
    </row>
    <row r="12" spans="1:18" ht="25.5" customHeight="1" x14ac:dyDescent="0.2">
      <c r="A12" s="134" t="s">
        <v>7</v>
      </c>
      <c r="B12" s="75" t="s">
        <v>109</v>
      </c>
      <c r="C12" s="136">
        <f t="shared" si="0"/>
        <v>108</v>
      </c>
      <c r="D12" s="77">
        <f t="shared" si="1"/>
        <v>7.4637180373185892</v>
      </c>
      <c r="E12" s="77">
        <f t="shared" si="2"/>
        <v>112.83969449697527</v>
      </c>
      <c r="F12" s="139">
        <v>3</v>
      </c>
      <c r="G12" s="136">
        <v>47</v>
      </c>
      <c r="H12" s="77">
        <f t="shared" si="3"/>
        <v>6.3087248322147653</v>
      </c>
      <c r="I12" s="77">
        <f t="shared" si="4"/>
        <v>99.439331429175922</v>
      </c>
      <c r="J12" s="140">
        <v>4</v>
      </c>
      <c r="K12" s="136">
        <v>61</v>
      </c>
      <c r="L12" s="77">
        <f t="shared" si="5"/>
        <v>8.6894586894586894</v>
      </c>
      <c r="M12" s="77">
        <f t="shared" si="6"/>
        <v>125.9133881022169</v>
      </c>
      <c r="N12" s="139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 t="shared" si="0"/>
        <v>66</v>
      </c>
      <c r="D13" s="77">
        <f t="shared" si="1"/>
        <v>4.5611610228058046</v>
      </c>
      <c r="E13" s="77">
        <f t="shared" si="2"/>
        <v>68.957591081484892</v>
      </c>
      <c r="F13" s="140">
        <v>6</v>
      </c>
      <c r="G13" s="136">
        <v>22</v>
      </c>
      <c r="H13" s="77">
        <f t="shared" si="3"/>
        <v>2.9530201342281881</v>
      </c>
      <c r="I13" s="77">
        <f t="shared" si="4"/>
        <v>46.546070030678095</v>
      </c>
      <c r="J13" s="140">
        <v>8</v>
      </c>
      <c r="K13" s="136">
        <v>44</v>
      </c>
      <c r="L13" s="77">
        <f t="shared" si="5"/>
        <v>6.267806267806268</v>
      </c>
      <c r="M13" s="77">
        <f t="shared" si="6"/>
        <v>90.822771745861374</v>
      </c>
      <c r="N13" s="139">
        <v>4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 t="shared" si="0"/>
        <v>49</v>
      </c>
      <c r="D14" s="77">
        <f t="shared" si="1"/>
        <v>3.3863165169315828</v>
      </c>
      <c r="E14" s="77">
        <f t="shared" si="2"/>
        <v>51.195787318072114</v>
      </c>
      <c r="F14" s="139">
        <v>9</v>
      </c>
      <c r="G14" s="136">
        <v>22</v>
      </c>
      <c r="H14" s="77">
        <f t="shared" si="3"/>
        <v>2.9530201342281881</v>
      </c>
      <c r="I14" s="77">
        <f t="shared" si="4"/>
        <v>46.546070030678095</v>
      </c>
      <c r="J14" s="139">
        <v>8</v>
      </c>
      <c r="K14" s="136">
        <v>27</v>
      </c>
      <c r="L14" s="77">
        <f t="shared" si="5"/>
        <v>3.8461538461538463</v>
      </c>
      <c r="M14" s="77">
        <f t="shared" si="6"/>
        <v>55.732155389505849</v>
      </c>
      <c r="N14" s="140">
        <v>8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 t="shared" si="0"/>
        <v>518</v>
      </c>
      <c r="D17" s="77">
        <f t="shared" si="1"/>
        <v>35.798203178991017</v>
      </c>
      <c r="E17" s="77">
        <f t="shared" si="2"/>
        <v>541.21260879104807</v>
      </c>
      <c r="F17" s="139">
        <v>1</v>
      </c>
      <c r="G17" s="136">
        <v>263</v>
      </c>
      <c r="H17" s="77">
        <f t="shared" si="3"/>
        <v>35.302013422818789</v>
      </c>
      <c r="I17" s="77">
        <f t="shared" si="4"/>
        <v>556.43710991219723</v>
      </c>
      <c r="J17" s="139">
        <v>1</v>
      </c>
      <c r="K17" s="136">
        <v>255</v>
      </c>
      <c r="L17" s="77">
        <f t="shared" si="5"/>
        <v>36.324786324786324</v>
      </c>
      <c r="M17" s="77">
        <f t="shared" si="6"/>
        <v>526.35924534533297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 t="shared" si="0"/>
        <v>74</v>
      </c>
      <c r="D18" s="77">
        <f t="shared" si="1"/>
        <v>5.1140290255701455</v>
      </c>
      <c r="E18" s="77">
        <f t="shared" si="2"/>
        <v>77.316086970149712</v>
      </c>
      <c r="F18" s="139">
        <v>5</v>
      </c>
      <c r="G18" s="136">
        <v>39</v>
      </c>
      <c r="H18" s="77">
        <f t="shared" si="3"/>
        <v>5.2348993288590604</v>
      </c>
      <c r="I18" s="77">
        <f t="shared" si="4"/>
        <v>82.513487781656607</v>
      </c>
      <c r="J18" s="140">
        <v>6</v>
      </c>
      <c r="K18" s="136">
        <v>35</v>
      </c>
      <c r="L18" s="77">
        <f t="shared" si="5"/>
        <v>4.9857549857549861</v>
      </c>
      <c r="M18" s="77">
        <f t="shared" si="6"/>
        <v>72.245386616026082</v>
      </c>
      <c r="N18" s="140">
        <v>5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 t="shared" si="0"/>
        <v>62</v>
      </c>
      <c r="D19" s="77">
        <f t="shared" si="1"/>
        <v>4.2847270214236355</v>
      </c>
      <c r="E19" s="77">
        <f t="shared" si="2"/>
        <v>64.778343137152476</v>
      </c>
      <c r="F19" s="139">
        <v>7</v>
      </c>
      <c r="G19" s="136">
        <v>40</v>
      </c>
      <c r="H19" s="77">
        <f t="shared" si="3"/>
        <v>5.3691275167785237</v>
      </c>
      <c r="I19" s="77">
        <f t="shared" si="4"/>
        <v>84.629218237596518</v>
      </c>
      <c r="J19" s="139">
        <v>5</v>
      </c>
      <c r="K19" s="136">
        <v>22</v>
      </c>
      <c r="L19" s="77">
        <f t="shared" si="5"/>
        <v>3.133903133903134</v>
      </c>
      <c r="M19" s="77">
        <f t="shared" si="6"/>
        <v>45.411385872930687</v>
      </c>
      <c r="N19" s="139">
        <v>9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f t="shared" si="0"/>
        <v>2</v>
      </c>
      <c r="D20" s="77">
        <f t="shared" si="1"/>
        <v>0.138217000691085</v>
      </c>
      <c r="E20" s="77">
        <f t="shared" si="2"/>
        <v>2.0896239721662089</v>
      </c>
      <c r="F20" s="140">
        <v>14</v>
      </c>
      <c r="G20" s="136">
        <v>2</v>
      </c>
      <c r="H20" s="77">
        <f t="shared" si="3"/>
        <v>0.26845637583892618</v>
      </c>
      <c r="I20" s="77">
        <f t="shared" si="4"/>
        <v>4.2314609118798261</v>
      </c>
      <c r="J20" s="139">
        <v>11</v>
      </c>
      <c r="K20" s="136">
        <v>0</v>
      </c>
      <c r="L20" s="77">
        <f t="shared" si="5"/>
        <v>0</v>
      </c>
      <c r="M20" s="77">
        <f t="shared" si="6"/>
        <v>0</v>
      </c>
      <c r="N20" s="139"/>
      <c r="O20" s="80"/>
    </row>
    <row r="21" spans="1:15" ht="25.5" customHeight="1" x14ac:dyDescent="0.2">
      <c r="A21" s="134" t="s">
        <v>15</v>
      </c>
      <c r="B21" s="75" t="s">
        <v>118</v>
      </c>
      <c r="C21" s="136">
        <f t="shared" si="0"/>
        <v>8</v>
      </c>
      <c r="D21" s="77">
        <f t="shared" si="1"/>
        <v>0.55286800276434001</v>
      </c>
      <c r="E21" s="77">
        <f t="shared" si="2"/>
        <v>8.3584958886648355</v>
      </c>
      <c r="F21" s="140">
        <v>12</v>
      </c>
      <c r="G21" s="136">
        <v>1</v>
      </c>
      <c r="H21" s="77">
        <f t="shared" si="3"/>
        <v>0.13422818791946309</v>
      </c>
      <c r="I21" s="77">
        <f t="shared" si="4"/>
        <v>2.115730455939913</v>
      </c>
      <c r="J21" s="140">
        <v>12</v>
      </c>
      <c r="K21" s="136">
        <v>7</v>
      </c>
      <c r="L21" s="77">
        <f t="shared" si="5"/>
        <v>0.99715099715099709</v>
      </c>
      <c r="M21" s="77">
        <f t="shared" si="6"/>
        <v>14.44907732320522</v>
      </c>
      <c r="N21" s="140">
        <v>11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 t="shared" si="0"/>
        <v>59</v>
      </c>
      <c r="D22" s="77">
        <f t="shared" si="1"/>
        <v>4.0774015203870073</v>
      </c>
      <c r="E22" s="77">
        <f t="shared" si="2"/>
        <v>61.643907178903149</v>
      </c>
      <c r="F22" s="140">
        <v>8</v>
      </c>
      <c r="G22" s="136">
        <v>31</v>
      </c>
      <c r="H22" s="77">
        <f t="shared" si="3"/>
        <v>4.1610738255033555</v>
      </c>
      <c r="I22" s="77">
        <f t="shared" si="4"/>
        <v>65.587644134137307</v>
      </c>
      <c r="J22" s="139">
        <v>7</v>
      </c>
      <c r="K22" s="136">
        <v>28</v>
      </c>
      <c r="L22" s="77">
        <f t="shared" si="5"/>
        <v>3.9886039886039883</v>
      </c>
      <c r="M22" s="77">
        <f t="shared" si="6"/>
        <v>57.796309292820879</v>
      </c>
      <c r="N22" s="139">
        <v>7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 t="shared" si="0"/>
        <v>1</v>
      </c>
      <c r="D24" s="77">
        <f t="shared" si="1"/>
        <v>6.9108500345542501E-2</v>
      </c>
      <c r="E24" s="77">
        <f t="shared" si="2"/>
        <v>1.0448119860831044</v>
      </c>
      <c r="F24" s="139">
        <v>15</v>
      </c>
      <c r="G24" s="136">
        <v>0</v>
      </c>
      <c r="H24" s="77">
        <f t="shared" si="3"/>
        <v>0</v>
      </c>
      <c r="I24" s="77">
        <f t="shared" si="4"/>
        <v>0</v>
      </c>
      <c r="J24" s="140"/>
      <c r="K24" s="136">
        <v>1</v>
      </c>
      <c r="L24" s="77">
        <f t="shared" si="5"/>
        <v>0.14245014245014245</v>
      </c>
      <c r="M24" s="77">
        <f t="shared" si="6"/>
        <v>2.0641539033150309</v>
      </c>
      <c r="N24" s="140">
        <v>14</v>
      </c>
      <c r="O24" s="80"/>
    </row>
    <row r="25" spans="1:15" ht="25.5" customHeight="1" x14ac:dyDescent="0.2">
      <c r="A25" s="134" t="s">
        <v>19</v>
      </c>
      <c r="B25" s="75" t="s">
        <v>125</v>
      </c>
      <c r="C25" s="136">
        <f t="shared" si="0"/>
        <v>1</v>
      </c>
      <c r="D25" s="77">
        <f t="shared" si="1"/>
        <v>6.9108500345542501E-2</v>
      </c>
      <c r="E25" s="77">
        <f t="shared" si="2"/>
        <v>1.0448119860831044</v>
      </c>
      <c r="F25" s="140">
        <v>15</v>
      </c>
      <c r="G25" s="136">
        <v>1</v>
      </c>
      <c r="H25" s="77">
        <f t="shared" si="3"/>
        <v>0.13422818791946309</v>
      </c>
      <c r="I25" s="77">
        <f t="shared" si="4"/>
        <v>2.115730455939913</v>
      </c>
      <c r="J25" s="139">
        <v>12</v>
      </c>
      <c r="K25" s="136">
        <v>0</v>
      </c>
      <c r="L25" s="77">
        <f t="shared" si="5"/>
        <v>0</v>
      </c>
      <c r="M25" s="77">
        <f t="shared" si="6"/>
        <v>0</v>
      </c>
      <c r="N25" s="139"/>
      <c r="O25" s="80"/>
    </row>
    <row r="26" spans="1:15" ht="25.5" customHeight="1" x14ac:dyDescent="0.2">
      <c r="A26" s="134" t="s">
        <v>20</v>
      </c>
      <c r="B26" s="75" t="s">
        <v>122</v>
      </c>
      <c r="C26" s="136">
        <f t="shared" si="0"/>
        <v>4</v>
      </c>
      <c r="D26" s="77">
        <f t="shared" si="1"/>
        <v>0.27643400138217</v>
      </c>
      <c r="E26" s="77">
        <f t="shared" si="2"/>
        <v>4.1792479443324178</v>
      </c>
      <c r="F26" s="139">
        <v>13</v>
      </c>
      <c r="G26" s="136">
        <v>2</v>
      </c>
      <c r="H26" s="77">
        <f t="shared" si="3"/>
        <v>0.26845637583892618</v>
      </c>
      <c r="I26" s="77">
        <f t="shared" si="4"/>
        <v>4.2314609118798261</v>
      </c>
      <c r="J26" s="139">
        <v>11</v>
      </c>
      <c r="K26" s="136">
        <v>2</v>
      </c>
      <c r="L26" s="77">
        <f t="shared" si="5"/>
        <v>0.28490028490028491</v>
      </c>
      <c r="M26" s="77">
        <f t="shared" si="6"/>
        <v>4.1283078066300618</v>
      </c>
      <c r="N26" s="139">
        <v>13</v>
      </c>
      <c r="O26" s="80"/>
    </row>
    <row r="27" spans="1:15" ht="25.5" customHeight="1" x14ac:dyDescent="0.2">
      <c r="A27" s="134" t="s">
        <v>21</v>
      </c>
      <c r="B27" s="75" t="s">
        <v>123</v>
      </c>
      <c r="C27" s="136">
        <f t="shared" si="0"/>
        <v>81</v>
      </c>
      <c r="D27" s="77">
        <f t="shared" si="1"/>
        <v>5.5977885279889428</v>
      </c>
      <c r="E27" s="77">
        <f t="shared" si="2"/>
        <v>84.629770872731456</v>
      </c>
      <c r="F27" s="140">
        <v>4</v>
      </c>
      <c r="G27" s="136">
        <v>48</v>
      </c>
      <c r="H27" s="77">
        <f t="shared" si="3"/>
        <v>6.4429530201342287</v>
      </c>
      <c r="I27" s="77">
        <f t="shared" si="4"/>
        <v>101.55506188511583</v>
      </c>
      <c r="J27" s="139">
        <v>3</v>
      </c>
      <c r="K27" s="136">
        <v>33</v>
      </c>
      <c r="L27" s="77">
        <f t="shared" si="5"/>
        <v>4.700854700854701</v>
      </c>
      <c r="M27" s="77">
        <f t="shared" si="6"/>
        <v>68.11707880939602</v>
      </c>
      <c r="N27" s="139">
        <v>6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29</v>
      </c>
      <c r="D28" s="77">
        <f t="shared" si="1"/>
        <v>2.0041465100207327</v>
      </c>
      <c r="E28" s="77">
        <f t="shared" si="2"/>
        <v>30.299547596410022</v>
      </c>
      <c r="F28" s="140">
        <v>10</v>
      </c>
      <c r="G28" s="136">
        <v>15</v>
      </c>
      <c r="H28" s="77">
        <f t="shared" si="3"/>
        <v>2.0134228187919461</v>
      </c>
      <c r="I28" s="77">
        <f t="shared" si="4"/>
        <v>31.735956839098698</v>
      </c>
      <c r="J28" s="139">
        <v>9</v>
      </c>
      <c r="K28" s="136">
        <v>14</v>
      </c>
      <c r="L28" s="77">
        <f t="shared" si="5"/>
        <v>1.9943019943019942</v>
      </c>
      <c r="M28" s="77">
        <f t="shared" si="6"/>
        <v>28.89815464641044</v>
      </c>
      <c r="N28" s="139">
        <v>10</v>
      </c>
      <c r="O28" s="80"/>
    </row>
    <row r="29" spans="1:15" ht="25.5" customHeight="1" x14ac:dyDescent="0.2">
      <c r="A29" s="157"/>
      <c r="B29" s="123" t="s">
        <v>133</v>
      </c>
      <c r="C29" s="76">
        <f>SUM(C9:C28)</f>
        <v>1447</v>
      </c>
      <c r="D29" s="82">
        <f>SUM(D9:D28)</f>
        <v>99.999999999999986</v>
      </c>
      <c r="E29" s="77">
        <f t="shared" si="2"/>
        <v>1511.842943862252</v>
      </c>
      <c r="F29" s="132"/>
      <c r="G29" s="76">
        <f>SUM(G9:G28)</f>
        <v>745</v>
      </c>
      <c r="H29" s="82">
        <f>SUM(H9:H28)</f>
        <v>99.999999999999986</v>
      </c>
      <c r="I29" s="77">
        <f t="shared" si="4"/>
        <v>1576.2191896752354</v>
      </c>
      <c r="J29" s="132"/>
      <c r="K29" s="137">
        <f>SUM(K9:K28)</f>
        <v>702</v>
      </c>
      <c r="L29" s="82">
        <f>SUM(L9:L28)</f>
        <v>99.999999999999986</v>
      </c>
      <c r="M29" s="77">
        <f t="shared" si="6"/>
        <v>1449.0360401271519</v>
      </c>
      <c r="N29" s="132"/>
    </row>
    <row r="30" spans="1:15" x14ac:dyDescent="0.2">
      <c r="B30" s="159" t="s">
        <v>132</v>
      </c>
      <c r="C30" s="125">
        <v>95711</v>
      </c>
      <c r="D30" s="125"/>
      <c r="E30" s="90"/>
      <c r="F30" s="126"/>
      <c r="G30" s="125">
        <v>47265</v>
      </c>
      <c r="H30" s="125"/>
      <c r="I30" s="90"/>
      <c r="J30" s="126"/>
      <c r="K30" s="125">
        <v>48446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7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N30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6384" width="9.140625" style="69"/>
  </cols>
  <sheetData>
    <row r="1" spans="1:14" x14ac:dyDescent="0.2">
      <c r="A1" s="131" t="s">
        <v>36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4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</row>
    <row r="3" spans="1:14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</row>
    <row r="4" spans="1:14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</row>
    <row r="5" spans="1:14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</row>
    <row r="6" spans="1:14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</row>
    <row r="7" spans="1:14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</row>
    <row r="8" spans="1:14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</row>
    <row r="9" spans="1:14" ht="25.5" customHeight="1" x14ac:dyDescent="0.2">
      <c r="A9" s="134" t="s">
        <v>4</v>
      </c>
      <c r="B9" s="75" t="s">
        <v>106</v>
      </c>
      <c r="C9" s="136">
        <f t="shared" ref="C9:C28" si="0">G9+K9</f>
        <v>8</v>
      </c>
      <c r="D9" s="77">
        <f t="shared" ref="D9:D28" si="1">(C9/C$29)*100</f>
        <v>0.37914691943127965</v>
      </c>
      <c r="E9" s="77">
        <f t="shared" ref="E9:E29" si="2">(C9/C$30)*100000</f>
        <v>5.7510513640774956</v>
      </c>
      <c r="F9" s="140">
        <v>10</v>
      </c>
      <c r="G9" s="136">
        <v>4</v>
      </c>
      <c r="H9" s="77">
        <f t="shared" ref="H9:H28" si="3">(G9/G$29)*100</f>
        <v>0.3734827264239029</v>
      </c>
      <c r="I9" s="77">
        <f t="shared" ref="I9:I29" si="4">(G9/G$30)*100000</f>
        <v>5.9235565033245958</v>
      </c>
      <c r="J9" s="140">
        <v>11</v>
      </c>
      <c r="K9" s="136">
        <v>4</v>
      </c>
      <c r="L9" s="77">
        <f t="shared" ref="L9:L28" si="5">(K9/K$29)*100</f>
        <v>0.38498556304138598</v>
      </c>
      <c r="M9" s="77">
        <f t="shared" ref="M9:M29" si="6">(K9/K$30)*100000</f>
        <v>5.5883092570342843</v>
      </c>
      <c r="N9" s="140">
        <v>10</v>
      </c>
    </row>
    <row r="10" spans="1:14" ht="25.5" customHeight="1" x14ac:dyDescent="0.2">
      <c r="A10" s="134" t="s">
        <v>5</v>
      </c>
      <c r="B10" s="75" t="s">
        <v>107</v>
      </c>
      <c r="C10" s="136">
        <f t="shared" si="0"/>
        <v>492</v>
      </c>
      <c r="D10" s="77">
        <f t="shared" si="1"/>
        <v>23.317535545023695</v>
      </c>
      <c r="E10" s="77">
        <f t="shared" si="2"/>
        <v>353.68965889076594</v>
      </c>
      <c r="F10" s="140">
        <v>2</v>
      </c>
      <c r="G10" s="138">
        <v>288</v>
      </c>
      <c r="H10" s="77">
        <f t="shared" si="3"/>
        <v>26.890756302521009</v>
      </c>
      <c r="I10" s="77">
        <f t="shared" si="4"/>
        <v>426.49606823937091</v>
      </c>
      <c r="J10" s="140">
        <v>2</v>
      </c>
      <c r="K10" s="138">
        <v>204</v>
      </c>
      <c r="L10" s="77">
        <f t="shared" si="5"/>
        <v>19.634263715110684</v>
      </c>
      <c r="M10" s="77">
        <f t="shared" si="6"/>
        <v>285.00377210874848</v>
      </c>
      <c r="N10" s="140">
        <v>2</v>
      </c>
    </row>
    <row r="11" spans="1:14" ht="25.5" customHeight="1" x14ac:dyDescent="0.2">
      <c r="A11" s="134" t="s">
        <v>6</v>
      </c>
      <c r="B11" s="75" t="s">
        <v>108</v>
      </c>
      <c r="C11" s="136">
        <f t="shared" si="0"/>
        <v>3</v>
      </c>
      <c r="D11" s="77">
        <f t="shared" si="1"/>
        <v>0.14218009478672985</v>
      </c>
      <c r="E11" s="77">
        <f t="shared" si="2"/>
        <v>2.1566442615290606</v>
      </c>
      <c r="F11" s="139">
        <v>12</v>
      </c>
      <c r="G11" s="136">
        <v>1</v>
      </c>
      <c r="H11" s="77">
        <f t="shared" si="3"/>
        <v>9.3370681605975725E-2</v>
      </c>
      <c r="I11" s="77">
        <f t="shared" si="4"/>
        <v>1.480889125831149</v>
      </c>
      <c r="J11" s="139">
        <v>14</v>
      </c>
      <c r="K11" s="136">
        <v>2</v>
      </c>
      <c r="L11" s="77">
        <f t="shared" si="5"/>
        <v>0.19249278152069299</v>
      </c>
      <c r="M11" s="77">
        <f t="shared" si="6"/>
        <v>2.7941546285171421</v>
      </c>
      <c r="N11" s="140">
        <v>11</v>
      </c>
    </row>
    <row r="12" spans="1:14" ht="25.5" customHeight="1" x14ac:dyDescent="0.2">
      <c r="A12" s="134" t="s">
        <v>7</v>
      </c>
      <c r="B12" s="75" t="s">
        <v>109</v>
      </c>
      <c r="C12" s="136">
        <f t="shared" si="0"/>
        <v>233</v>
      </c>
      <c r="D12" s="77">
        <f t="shared" si="1"/>
        <v>11.042654028436019</v>
      </c>
      <c r="E12" s="77">
        <f t="shared" si="2"/>
        <v>167.49937097875707</v>
      </c>
      <c r="F12" s="139">
        <v>3</v>
      </c>
      <c r="G12" s="136">
        <v>97</v>
      </c>
      <c r="H12" s="77">
        <f t="shared" si="3"/>
        <v>9.056956115779645</v>
      </c>
      <c r="I12" s="77">
        <f t="shared" si="4"/>
        <v>143.64624520562145</v>
      </c>
      <c r="J12" s="139">
        <v>3</v>
      </c>
      <c r="K12" s="136">
        <v>136</v>
      </c>
      <c r="L12" s="77">
        <f t="shared" si="5"/>
        <v>13.089509143407122</v>
      </c>
      <c r="M12" s="77">
        <f t="shared" si="6"/>
        <v>190.00251473916566</v>
      </c>
      <c r="N12" s="139">
        <v>3</v>
      </c>
    </row>
    <row r="13" spans="1:14" ht="25.5" customHeight="1" x14ac:dyDescent="0.2">
      <c r="A13" s="134" t="s">
        <v>8</v>
      </c>
      <c r="B13" s="75" t="s">
        <v>110</v>
      </c>
      <c r="C13" s="136">
        <f t="shared" si="0"/>
        <v>72</v>
      </c>
      <c r="D13" s="77">
        <f t="shared" si="1"/>
        <v>3.4123222748815163</v>
      </c>
      <c r="E13" s="77">
        <f t="shared" si="2"/>
        <v>51.759462276697462</v>
      </c>
      <c r="F13" s="139">
        <v>6</v>
      </c>
      <c r="G13" s="136">
        <v>32</v>
      </c>
      <c r="H13" s="77">
        <f t="shared" si="3"/>
        <v>2.9878618113912232</v>
      </c>
      <c r="I13" s="77">
        <f t="shared" si="4"/>
        <v>47.388452026596767</v>
      </c>
      <c r="J13" s="139">
        <v>7</v>
      </c>
      <c r="K13" s="136">
        <v>40</v>
      </c>
      <c r="L13" s="77">
        <f t="shared" si="5"/>
        <v>3.8498556304138591</v>
      </c>
      <c r="M13" s="77">
        <f t="shared" si="6"/>
        <v>55.883092570342846</v>
      </c>
      <c r="N13" s="140">
        <v>5</v>
      </c>
    </row>
    <row r="14" spans="1:14" ht="25.5" customHeight="1" x14ac:dyDescent="0.2">
      <c r="A14" s="134" t="s">
        <v>9</v>
      </c>
      <c r="B14" s="75" t="s">
        <v>111</v>
      </c>
      <c r="C14" s="136">
        <f t="shared" si="0"/>
        <v>40</v>
      </c>
      <c r="D14" s="77">
        <f t="shared" si="1"/>
        <v>1.8957345971563981</v>
      </c>
      <c r="E14" s="77">
        <f t="shared" si="2"/>
        <v>28.75525682038748</v>
      </c>
      <c r="F14" s="140">
        <v>8</v>
      </c>
      <c r="G14" s="136">
        <v>25</v>
      </c>
      <c r="H14" s="77">
        <f t="shared" si="3"/>
        <v>2.3342670401493932</v>
      </c>
      <c r="I14" s="77">
        <f t="shared" si="4"/>
        <v>37.022228145778726</v>
      </c>
      <c r="J14" s="139">
        <v>9</v>
      </c>
      <c r="K14" s="136">
        <v>15</v>
      </c>
      <c r="L14" s="77">
        <f t="shared" si="5"/>
        <v>1.4436958614051971</v>
      </c>
      <c r="M14" s="77">
        <f t="shared" si="6"/>
        <v>20.956159713878566</v>
      </c>
      <c r="N14" s="139">
        <v>8</v>
      </c>
    </row>
    <row r="15" spans="1:14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</row>
    <row r="16" spans="1:14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</row>
    <row r="17" spans="1:14" ht="25.5" customHeight="1" x14ac:dyDescent="0.2">
      <c r="A17" s="134" t="s">
        <v>11</v>
      </c>
      <c r="B17" s="75" t="s">
        <v>114</v>
      </c>
      <c r="C17" s="136">
        <f t="shared" si="0"/>
        <v>882</v>
      </c>
      <c r="D17" s="77">
        <f t="shared" si="1"/>
        <v>41.800947867298575</v>
      </c>
      <c r="E17" s="77">
        <f t="shared" si="2"/>
        <v>634.05341288954389</v>
      </c>
      <c r="F17" s="139">
        <v>1</v>
      </c>
      <c r="G17" s="136">
        <v>404</v>
      </c>
      <c r="H17" s="77">
        <f t="shared" si="3"/>
        <v>37.721755368814193</v>
      </c>
      <c r="I17" s="77">
        <f t="shared" si="4"/>
        <v>598.27920683578418</v>
      </c>
      <c r="J17" s="139">
        <v>1</v>
      </c>
      <c r="K17" s="136">
        <v>478</v>
      </c>
      <c r="L17" s="77">
        <f t="shared" si="5"/>
        <v>46.005774783445617</v>
      </c>
      <c r="M17" s="77">
        <f t="shared" si="6"/>
        <v>667.80295621559696</v>
      </c>
      <c r="N17" s="139">
        <v>1</v>
      </c>
    </row>
    <row r="18" spans="1:14" ht="25.5" customHeight="1" x14ac:dyDescent="0.2">
      <c r="A18" s="134" t="s">
        <v>12</v>
      </c>
      <c r="B18" s="75" t="s">
        <v>115</v>
      </c>
      <c r="C18" s="136">
        <f t="shared" si="0"/>
        <v>83</v>
      </c>
      <c r="D18" s="77">
        <f t="shared" si="1"/>
        <v>3.9336492890995256</v>
      </c>
      <c r="E18" s="77">
        <f t="shared" si="2"/>
        <v>59.667157902304012</v>
      </c>
      <c r="F18" s="140">
        <v>5</v>
      </c>
      <c r="G18" s="136">
        <v>56</v>
      </c>
      <c r="H18" s="77">
        <f t="shared" si="3"/>
        <v>5.2287581699346406</v>
      </c>
      <c r="I18" s="77">
        <f t="shared" si="4"/>
        <v>82.929791046544352</v>
      </c>
      <c r="J18" s="140">
        <v>5</v>
      </c>
      <c r="K18" s="136">
        <v>27</v>
      </c>
      <c r="L18" s="77">
        <f t="shared" si="5"/>
        <v>2.598652550529355</v>
      </c>
      <c r="M18" s="77">
        <f t="shared" si="6"/>
        <v>37.721087484981418</v>
      </c>
      <c r="N18" s="139">
        <v>7</v>
      </c>
    </row>
    <row r="19" spans="1:14" ht="25.5" customHeight="1" x14ac:dyDescent="0.2">
      <c r="A19" s="134" t="s">
        <v>13</v>
      </c>
      <c r="B19" s="75" t="s">
        <v>116</v>
      </c>
      <c r="C19" s="136">
        <f t="shared" si="0"/>
        <v>67</v>
      </c>
      <c r="D19" s="77">
        <f t="shared" si="1"/>
        <v>3.175355450236967</v>
      </c>
      <c r="E19" s="77">
        <f t="shared" si="2"/>
        <v>48.165055174149025</v>
      </c>
      <c r="F19" s="139">
        <v>7</v>
      </c>
      <c r="G19" s="136">
        <v>40</v>
      </c>
      <c r="H19" s="77">
        <f t="shared" si="3"/>
        <v>3.734827264239029</v>
      </c>
      <c r="I19" s="77">
        <f t="shared" si="4"/>
        <v>59.235565033245955</v>
      </c>
      <c r="J19" s="139">
        <v>6</v>
      </c>
      <c r="K19" s="136">
        <v>27</v>
      </c>
      <c r="L19" s="77">
        <f t="shared" si="5"/>
        <v>2.598652550529355</v>
      </c>
      <c r="M19" s="77">
        <f t="shared" si="6"/>
        <v>37.721087484981418</v>
      </c>
      <c r="N19" s="140">
        <v>7</v>
      </c>
    </row>
    <row r="20" spans="1:14" ht="25.5" customHeight="1" x14ac:dyDescent="0.2">
      <c r="A20" s="134" t="s">
        <v>14</v>
      </c>
      <c r="B20" s="75" t="s">
        <v>117</v>
      </c>
      <c r="C20" s="136">
        <f t="shared" si="0"/>
        <v>0</v>
      </c>
      <c r="D20" s="77">
        <f t="shared" si="1"/>
        <v>0</v>
      </c>
      <c r="E20" s="77">
        <f t="shared" si="2"/>
        <v>0</v>
      </c>
      <c r="F20" s="139"/>
      <c r="G20" s="136">
        <v>0</v>
      </c>
      <c r="H20" s="77">
        <f t="shared" si="3"/>
        <v>0</v>
      </c>
      <c r="I20" s="77">
        <f t="shared" si="4"/>
        <v>0</v>
      </c>
      <c r="J20" s="139"/>
      <c r="K20" s="136">
        <v>0</v>
      </c>
      <c r="L20" s="77">
        <f t="shared" si="5"/>
        <v>0</v>
      </c>
      <c r="M20" s="77">
        <f t="shared" si="6"/>
        <v>0</v>
      </c>
      <c r="N20" s="139"/>
    </row>
    <row r="21" spans="1:14" ht="25.5" customHeight="1" x14ac:dyDescent="0.2">
      <c r="A21" s="134" t="s">
        <v>15</v>
      </c>
      <c r="B21" s="75" t="s">
        <v>118</v>
      </c>
      <c r="C21" s="136">
        <f t="shared" si="0"/>
        <v>8</v>
      </c>
      <c r="D21" s="77">
        <f t="shared" si="1"/>
        <v>0.37914691943127965</v>
      </c>
      <c r="E21" s="77">
        <f t="shared" si="2"/>
        <v>5.7510513640774956</v>
      </c>
      <c r="F21" s="139">
        <v>10</v>
      </c>
      <c r="G21" s="136">
        <v>3</v>
      </c>
      <c r="H21" s="77">
        <f t="shared" si="3"/>
        <v>0.28011204481792717</v>
      </c>
      <c r="I21" s="77">
        <f t="shared" si="4"/>
        <v>4.4426673774934473</v>
      </c>
      <c r="J21" s="139">
        <v>12</v>
      </c>
      <c r="K21" s="136">
        <v>5</v>
      </c>
      <c r="L21" s="77">
        <f t="shared" si="5"/>
        <v>0.48123195380173239</v>
      </c>
      <c r="M21" s="77">
        <f t="shared" si="6"/>
        <v>6.9853865712928558</v>
      </c>
      <c r="N21" s="140">
        <v>9</v>
      </c>
    </row>
    <row r="22" spans="1:14" ht="25.5" customHeight="1" x14ac:dyDescent="0.2">
      <c r="A22" s="134" t="s">
        <v>16</v>
      </c>
      <c r="B22" s="75" t="s">
        <v>119</v>
      </c>
      <c r="C22" s="136">
        <f t="shared" si="0"/>
        <v>67</v>
      </c>
      <c r="D22" s="77">
        <f t="shared" si="1"/>
        <v>3.175355450236967</v>
      </c>
      <c r="E22" s="77">
        <f t="shared" si="2"/>
        <v>48.165055174149025</v>
      </c>
      <c r="F22" s="140">
        <v>7</v>
      </c>
      <c r="G22" s="136">
        <v>28</v>
      </c>
      <c r="H22" s="77">
        <f t="shared" si="3"/>
        <v>2.6143790849673203</v>
      </c>
      <c r="I22" s="77">
        <f t="shared" si="4"/>
        <v>41.464895523272176</v>
      </c>
      <c r="J22" s="140">
        <v>8</v>
      </c>
      <c r="K22" s="136">
        <v>39</v>
      </c>
      <c r="L22" s="77">
        <f t="shared" si="5"/>
        <v>3.753609239653513</v>
      </c>
      <c r="M22" s="77">
        <f t="shared" si="6"/>
        <v>54.486015256084272</v>
      </c>
      <c r="N22" s="139">
        <v>6</v>
      </c>
    </row>
    <row r="23" spans="1:14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</row>
    <row r="24" spans="1:14" ht="25.5" customHeight="1" x14ac:dyDescent="0.2">
      <c r="A24" s="134" t="s">
        <v>18</v>
      </c>
      <c r="B24" s="75" t="s">
        <v>121</v>
      </c>
      <c r="C24" s="136">
        <f t="shared" si="0"/>
        <v>2</v>
      </c>
      <c r="D24" s="77">
        <f t="shared" si="1"/>
        <v>9.4786729857819912E-2</v>
      </c>
      <c r="E24" s="77">
        <f t="shared" si="2"/>
        <v>1.4377628410193739</v>
      </c>
      <c r="F24" s="140">
        <v>13</v>
      </c>
      <c r="G24" s="136">
        <v>1</v>
      </c>
      <c r="H24" s="77">
        <f t="shared" si="3"/>
        <v>9.3370681605975725E-2</v>
      </c>
      <c r="I24" s="77">
        <f t="shared" si="4"/>
        <v>1.480889125831149</v>
      </c>
      <c r="J24" s="139">
        <v>14</v>
      </c>
      <c r="K24" s="136">
        <v>1</v>
      </c>
      <c r="L24" s="77">
        <f t="shared" si="5"/>
        <v>9.6246390760346495E-2</v>
      </c>
      <c r="M24" s="77">
        <f t="shared" si="6"/>
        <v>1.3970773142585711</v>
      </c>
      <c r="N24" s="139">
        <v>12</v>
      </c>
    </row>
    <row r="25" spans="1:14" ht="25.5" customHeight="1" x14ac:dyDescent="0.2">
      <c r="A25" s="134" t="s">
        <v>19</v>
      </c>
      <c r="B25" s="75" t="s">
        <v>125</v>
      </c>
      <c r="C25" s="136">
        <f t="shared" si="0"/>
        <v>2</v>
      </c>
      <c r="D25" s="77">
        <f t="shared" si="1"/>
        <v>9.4786729857819912E-2</v>
      </c>
      <c r="E25" s="77">
        <f t="shared" si="2"/>
        <v>1.4377628410193739</v>
      </c>
      <c r="F25" s="139">
        <v>13</v>
      </c>
      <c r="G25" s="136">
        <v>2</v>
      </c>
      <c r="H25" s="77">
        <f t="shared" si="3"/>
        <v>0.18674136321195145</v>
      </c>
      <c r="I25" s="77">
        <f t="shared" si="4"/>
        <v>2.9617782516622979</v>
      </c>
      <c r="J25" s="140">
        <v>13</v>
      </c>
      <c r="K25" s="136">
        <v>0</v>
      </c>
      <c r="L25" s="77">
        <f t="shared" si="5"/>
        <v>0</v>
      </c>
      <c r="M25" s="77">
        <f t="shared" si="6"/>
        <v>0</v>
      </c>
      <c r="N25" s="139"/>
    </row>
    <row r="26" spans="1:14" ht="25.5" customHeight="1" x14ac:dyDescent="0.2">
      <c r="A26" s="134" t="s">
        <v>20</v>
      </c>
      <c r="B26" s="75" t="s">
        <v>122</v>
      </c>
      <c r="C26" s="136">
        <f t="shared" si="0"/>
        <v>5</v>
      </c>
      <c r="D26" s="77">
        <f t="shared" si="1"/>
        <v>0.23696682464454977</v>
      </c>
      <c r="E26" s="77">
        <f t="shared" si="2"/>
        <v>3.594407102548435</v>
      </c>
      <c r="F26" s="139">
        <v>11</v>
      </c>
      <c r="G26" s="136">
        <v>3</v>
      </c>
      <c r="H26" s="77">
        <f t="shared" si="3"/>
        <v>0.28011204481792717</v>
      </c>
      <c r="I26" s="77">
        <f t="shared" si="4"/>
        <v>4.4426673774934473</v>
      </c>
      <c r="J26" s="139">
        <v>12</v>
      </c>
      <c r="K26" s="136">
        <v>2</v>
      </c>
      <c r="L26" s="77">
        <f t="shared" si="5"/>
        <v>0.19249278152069299</v>
      </c>
      <c r="M26" s="77">
        <f t="shared" si="6"/>
        <v>2.7941546285171421</v>
      </c>
      <c r="N26" s="139">
        <v>11</v>
      </c>
    </row>
    <row r="27" spans="1:14" ht="25.5" customHeight="1" x14ac:dyDescent="0.2">
      <c r="A27" s="134" t="s">
        <v>21</v>
      </c>
      <c r="B27" s="75" t="s">
        <v>123</v>
      </c>
      <c r="C27" s="136">
        <f t="shared" si="0"/>
        <v>115</v>
      </c>
      <c r="D27" s="77">
        <f t="shared" si="1"/>
        <v>5.4502369668246446</v>
      </c>
      <c r="E27" s="77">
        <f t="shared" si="2"/>
        <v>82.671363358614002</v>
      </c>
      <c r="F27" s="139">
        <v>4</v>
      </c>
      <c r="G27" s="136">
        <v>71</v>
      </c>
      <c r="H27" s="77">
        <f t="shared" si="3"/>
        <v>6.6293183940242768</v>
      </c>
      <c r="I27" s="77">
        <f t="shared" si="4"/>
        <v>105.14312793401157</v>
      </c>
      <c r="J27" s="139">
        <v>4</v>
      </c>
      <c r="K27" s="136">
        <v>44</v>
      </c>
      <c r="L27" s="77">
        <f t="shared" si="5"/>
        <v>4.234841193455245</v>
      </c>
      <c r="M27" s="77">
        <f t="shared" si="6"/>
        <v>61.471401827377129</v>
      </c>
      <c r="N27" s="139">
        <v>4</v>
      </c>
    </row>
    <row r="28" spans="1:14" ht="25.5" customHeight="1" x14ac:dyDescent="0.2">
      <c r="A28" s="124" t="s">
        <v>46</v>
      </c>
      <c r="B28" s="75" t="s">
        <v>124</v>
      </c>
      <c r="C28" s="136">
        <f t="shared" si="0"/>
        <v>31</v>
      </c>
      <c r="D28" s="77">
        <f t="shared" si="1"/>
        <v>1.4691943127962086</v>
      </c>
      <c r="E28" s="77">
        <f t="shared" si="2"/>
        <v>22.285324035800294</v>
      </c>
      <c r="F28" s="140">
        <v>9</v>
      </c>
      <c r="G28" s="136">
        <v>16</v>
      </c>
      <c r="H28" s="77">
        <f t="shared" si="3"/>
        <v>1.4939309056956116</v>
      </c>
      <c r="I28" s="77">
        <f t="shared" si="4"/>
        <v>23.694226013298383</v>
      </c>
      <c r="J28" s="139">
        <v>10</v>
      </c>
      <c r="K28" s="136">
        <v>15</v>
      </c>
      <c r="L28" s="77">
        <f t="shared" si="5"/>
        <v>1.4436958614051971</v>
      </c>
      <c r="M28" s="77">
        <f t="shared" si="6"/>
        <v>20.956159713878566</v>
      </c>
      <c r="N28" s="139">
        <v>8</v>
      </c>
    </row>
    <row r="29" spans="1:14" ht="25.5" customHeight="1" x14ac:dyDescent="0.2">
      <c r="A29" s="157"/>
      <c r="B29" s="123" t="s">
        <v>133</v>
      </c>
      <c r="C29" s="76">
        <f>SUM(C9:C28)</f>
        <v>2110</v>
      </c>
      <c r="D29" s="82">
        <f>SUM(D9:D28)</f>
        <v>99.999999999999986</v>
      </c>
      <c r="E29" s="77">
        <f t="shared" si="2"/>
        <v>1516.8397972754394</v>
      </c>
      <c r="F29" s="132"/>
      <c r="G29" s="76">
        <f>SUM(G9:G28)</f>
        <v>1071</v>
      </c>
      <c r="H29" s="82">
        <f>SUM(H9:H28)</f>
        <v>100</v>
      </c>
      <c r="I29" s="77">
        <f t="shared" si="4"/>
        <v>1586.0322537651607</v>
      </c>
      <c r="J29" s="132"/>
      <c r="K29" s="137">
        <f>SUM(K9:K28)</f>
        <v>1039</v>
      </c>
      <c r="L29" s="82">
        <f>SUM(L9:L28)</f>
        <v>99.999999999999986</v>
      </c>
      <c r="M29" s="77">
        <f t="shared" si="6"/>
        <v>1451.5633295146554</v>
      </c>
      <c r="N29" s="132"/>
    </row>
    <row r="30" spans="1:14" x14ac:dyDescent="0.2">
      <c r="B30" s="159" t="s">
        <v>132</v>
      </c>
      <c r="C30" s="158">
        <v>139105</v>
      </c>
      <c r="D30" s="125"/>
      <c r="E30" s="90"/>
      <c r="F30" s="126"/>
      <c r="G30" s="125">
        <v>67527</v>
      </c>
      <c r="H30" s="125"/>
      <c r="I30" s="90"/>
      <c r="J30" s="126"/>
      <c r="K30" s="125">
        <v>71578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13.140625" defaultRowHeight="12.75" x14ac:dyDescent="0.2"/>
  <cols>
    <col min="1" max="1" width="5.7109375" style="85" customWidth="1"/>
    <col min="2" max="2" width="80.7109375" style="35" customWidth="1"/>
    <col min="3" max="3" width="10.7109375" style="85" customWidth="1"/>
    <col min="4" max="4" width="10.7109375" style="35" customWidth="1"/>
    <col min="5" max="5" width="10.7109375" style="69" customWidth="1"/>
    <col min="6" max="6" width="10.7109375" style="86" customWidth="1"/>
    <col min="7" max="7" width="10.7109375" style="71" customWidth="1"/>
    <col min="8" max="9" width="10.7109375" style="69" customWidth="1"/>
    <col min="10" max="10" width="10.7109375" style="86" customWidth="1"/>
    <col min="11" max="11" width="10.7109375" style="71" customWidth="1"/>
    <col min="12" max="13" width="10.7109375" style="69" customWidth="1"/>
    <col min="14" max="14" width="10.7109375" style="86" customWidth="1"/>
    <col min="15" max="15" width="13.140625" style="69"/>
    <col min="16" max="16" width="16" style="70" customWidth="1"/>
    <col min="17" max="18" width="13.140625" style="70" customWidth="1"/>
    <col min="19" max="19" width="14.7109375" style="70" bestFit="1" customWidth="1"/>
    <col min="20" max="20" width="15.7109375" style="69" bestFit="1" customWidth="1"/>
    <col min="21" max="16384" width="13.140625" style="69"/>
  </cols>
  <sheetData>
    <row r="1" spans="1:19" x14ac:dyDescent="0.2">
      <c r="A1" s="91" t="s">
        <v>41</v>
      </c>
      <c r="B1" s="92"/>
      <c r="C1" s="93"/>
      <c r="D1" s="92"/>
      <c r="E1" s="92"/>
      <c r="F1" s="94"/>
      <c r="G1" s="93"/>
      <c r="H1" s="92"/>
      <c r="I1" s="92"/>
      <c r="J1" s="94"/>
      <c r="K1" s="93"/>
      <c r="L1" s="92"/>
      <c r="M1" s="92"/>
      <c r="N1" s="94"/>
    </row>
    <row r="2" spans="1:19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  <c r="S2" s="72"/>
    </row>
    <row r="3" spans="1:19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  <c r="S3" s="72"/>
    </row>
    <row r="4" spans="1:19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  <c r="S4" s="72"/>
    </row>
    <row r="5" spans="1:19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  <c r="S5" s="72"/>
    </row>
    <row r="6" spans="1:19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  <c r="S6" s="72"/>
    </row>
    <row r="7" spans="1:19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  <c r="S7" s="72"/>
    </row>
    <row r="8" spans="1:19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  <c r="S8" s="70"/>
    </row>
    <row r="9" spans="1:19" ht="25.5" customHeight="1" x14ac:dyDescent="0.2">
      <c r="A9" s="74" t="s">
        <v>4</v>
      </c>
      <c r="B9" s="75" t="s">
        <v>106</v>
      </c>
      <c r="C9" s="76">
        <f t="shared" ref="C9:C28" si="0">G9+K9</f>
        <v>221</v>
      </c>
      <c r="D9" s="77">
        <f>(C9/C$29)*100</f>
        <v>0.43100926377376886</v>
      </c>
      <c r="E9" s="77">
        <f t="shared" ref="E9:E29" si="1">C9*100000/$C$30</f>
        <v>5.7258543829731225</v>
      </c>
      <c r="F9" s="78">
        <v>11</v>
      </c>
      <c r="G9" s="76">
        <v>111</v>
      </c>
      <c r="H9" s="77">
        <f>(G9/G$29)*100</f>
        <v>0.43330600772924233</v>
      </c>
      <c r="I9" s="77">
        <f>G9*100000/$G$30</f>
        <v>5.9374672369488053</v>
      </c>
      <c r="J9" s="79">
        <v>12</v>
      </c>
      <c r="K9" s="76">
        <v>110</v>
      </c>
      <c r="L9" s="77">
        <f>(K9/K$29)*100</f>
        <v>0.42871618988229787</v>
      </c>
      <c r="M9" s="77">
        <f>K9*100000/$K$30</f>
        <v>5.5270771509625654</v>
      </c>
      <c r="N9" s="79">
        <v>11</v>
      </c>
    </row>
    <row r="10" spans="1:19" ht="25.5" customHeight="1" x14ac:dyDescent="0.2">
      <c r="A10" s="74" t="s">
        <v>5</v>
      </c>
      <c r="B10" s="75" t="s">
        <v>107</v>
      </c>
      <c r="C10" s="76">
        <f t="shared" si="0"/>
        <v>13419</v>
      </c>
      <c r="D10" s="77">
        <f t="shared" ref="D10:D28" si="2">(C10/C$29)*100</f>
        <v>26.170648464163822</v>
      </c>
      <c r="E10" s="77">
        <f t="shared" si="1"/>
        <v>347.6707690729246</v>
      </c>
      <c r="F10" s="78">
        <v>2</v>
      </c>
      <c r="G10" s="76">
        <v>7670</v>
      </c>
      <c r="H10" s="77">
        <f t="shared" ref="H10:H28" si="3">(G10/G$29)*100</f>
        <v>29.941054768317915</v>
      </c>
      <c r="I10" s="77">
        <f t="shared" ref="I10:I29" si="4">G10*100000/$G$30</f>
        <v>410.27363700357961</v>
      </c>
      <c r="J10" s="79">
        <v>2</v>
      </c>
      <c r="K10" s="76">
        <v>5749</v>
      </c>
      <c r="L10" s="77">
        <f t="shared" ref="L10:L28" si="5">(K10/K$29)*100</f>
        <v>22.406267051212097</v>
      </c>
      <c r="M10" s="77">
        <f t="shared" ref="M10:M29" si="6">K10*100000/$K$30</f>
        <v>288.86515037167084</v>
      </c>
      <c r="N10" s="79">
        <v>2</v>
      </c>
    </row>
    <row r="11" spans="1:19" ht="25.5" customHeight="1" x14ac:dyDescent="0.2">
      <c r="A11" s="74" t="s">
        <v>6</v>
      </c>
      <c r="B11" s="75" t="s">
        <v>108</v>
      </c>
      <c r="C11" s="76">
        <f t="shared" si="0"/>
        <v>50</v>
      </c>
      <c r="D11" s="77">
        <f t="shared" si="2"/>
        <v>9.7513408093612863E-2</v>
      </c>
      <c r="E11" s="77">
        <f t="shared" si="1"/>
        <v>1.2954421680934667</v>
      </c>
      <c r="F11" s="78">
        <v>16</v>
      </c>
      <c r="G11" s="76">
        <v>16</v>
      </c>
      <c r="H11" s="77">
        <f t="shared" si="3"/>
        <v>6.2458523636647542E-2</v>
      </c>
      <c r="I11" s="77">
        <f t="shared" si="4"/>
        <v>0.85585113325388185</v>
      </c>
      <c r="J11" s="79">
        <v>16</v>
      </c>
      <c r="K11" s="76">
        <v>34</v>
      </c>
      <c r="L11" s="77">
        <f t="shared" si="5"/>
        <v>0.13251227687271025</v>
      </c>
      <c r="M11" s="77">
        <f t="shared" si="6"/>
        <v>1.7083693012066112</v>
      </c>
      <c r="N11" s="79">
        <v>15</v>
      </c>
    </row>
    <row r="12" spans="1:19" ht="25.5" customHeight="1" x14ac:dyDescent="0.2">
      <c r="A12" s="74" t="s">
        <v>7</v>
      </c>
      <c r="B12" s="75" t="s">
        <v>109</v>
      </c>
      <c r="C12" s="76">
        <f t="shared" si="0"/>
        <v>3996</v>
      </c>
      <c r="D12" s="77">
        <f t="shared" si="2"/>
        <v>7.7932715748415413</v>
      </c>
      <c r="E12" s="77">
        <f t="shared" si="1"/>
        <v>103.53173807402986</v>
      </c>
      <c r="F12" s="78">
        <v>3</v>
      </c>
      <c r="G12" s="76">
        <v>1801</v>
      </c>
      <c r="H12" s="77">
        <f t="shared" si="3"/>
        <v>7.0304875668501383</v>
      </c>
      <c r="I12" s="77">
        <f t="shared" si="4"/>
        <v>96.336743186890075</v>
      </c>
      <c r="J12" s="79">
        <v>3</v>
      </c>
      <c r="K12" s="76">
        <v>2195</v>
      </c>
      <c r="L12" s="77">
        <f t="shared" si="5"/>
        <v>8.5548366981058539</v>
      </c>
      <c r="M12" s="77">
        <f t="shared" si="6"/>
        <v>110.2903122396621</v>
      </c>
      <c r="N12" s="79">
        <v>3</v>
      </c>
      <c r="O12" s="80"/>
    </row>
    <row r="13" spans="1:19" ht="25.5" customHeight="1" x14ac:dyDescent="0.2">
      <c r="A13" s="74" t="s">
        <v>8</v>
      </c>
      <c r="B13" s="75" t="s">
        <v>110</v>
      </c>
      <c r="C13" s="76">
        <f t="shared" si="0"/>
        <v>2089</v>
      </c>
      <c r="D13" s="77">
        <f t="shared" si="2"/>
        <v>4.0741101901511456</v>
      </c>
      <c r="E13" s="77">
        <f t="shared" si="1"/>
        <v>54.123573782945037</v>
      </c>
      <c r="F13" s="78">
        <v>7</v>
      </c>
      <c r="G13" s="76">
        <v>828</v>
      </c>
      <c r="H13" s="77">
        <f t="shared" si="3"/>
        <v>3.2322285981965098</v>
      </c>
      <c r="I13" s="77">
        <f t="shared" si="4"/>
        <v>44.290296145888384</v>
      </c>
      <c r="J13" s="79">
        <v>7</v>
      </c>
      <c r="K13" s="76">
        <v>1261</v>
      </c>
      <c r="L13" s="77">
        <f t="shared" si="5"/>
        <v>4.9146465040143426</v>
      </c>
      <c r="M13" s="77">
        <f t="shared" si="6"/>
        <v>63.36040261239814</v>
      </c>
      <c r="N13" s="79">
        <v>4</v>
      </c>
      <c r="O13" s="80"/>
    </row>
    <row r="14" spans="1:19" ht="25.5" customHeight="1" x14ac:dyDescent="0.2">
      <c r="A14" s="74" t="s">
        <v>9</v>
      </c>
      <c r="B14" s="75" t="s">
        <v>111</v>
      </c>
      <c r="C14" s="76">
        <f t="shared" si="0"/>
        <v>1439</v>
      </c>
      <c r="D14" s="77">
        <f t="shared" si="2"/>
        <v>2.8064358849341784</v>
      </c>
      <c r="E14" s="77">
        <f t="shared" si="1"/>
        <v>37.282825597729968</v>
      </c>
      <c r="F14" s="78">
        <v>9</v>
      </c>
      <c r="G14" s="76">
        <v>695</v>
      </c>
      <c r="H14" s="77">
        <f t="shared" si="3"/>
        <v>2.7130421204668775</v>
      </c>
      <c r="I14" s="77">
        <f t="shared" si="4"/>
        <v>37.176033600715492</v>
      </c>
      <c r="J14" s="79">
        <v>8</v>
      </c>
      <c r="K14" s="76">
        <v>744</v>
      </c>
      <c r="L14" s="77">
        <f t="shared" si="5"/>
        <v>2.8996804115675423</v>
      </c>
      <c r="M14" s="77">
        <f t="shared" si="6"/>
        <v>37.383140002874079</v>
      </c>
      <c r="N14" s="79">
        <v>9</v>
      </c>
      <c r="O14" s="80"/>
    </row>
    <row r="15" spans="1:19" ht="25.5" customHeight="1" x14ac:dyDescent="0.2">
      <c r="A15" s="74" t="s">
        <v>24</v>
      </c>
      <c r="B15" s="75" t="s">
        <v>112</v>
      </c>
      <c r="C15" s="76">
        <f t="shared" si="0"/>
        <v>0</v>
      </c>
      <c r="D15" s="77">
        <f t="shared" si="2"/>
        <v>0</v>
      </c>
      <c r="E15" s="77">
        <f t="shared" si="1"/>
        <v>0</v>
      </c>
      <c r="F15" s="78"/>
      <c r="G15" s="76">
        <v>0</v>
      </c>
      <c r="H15" s="77">
        <f t="shared" si="3"/>
        <v>0</v>
      </c>
      <c r="I15" s="77">
        <f t="shared" si="4"/>
        <v>0</v>
      </c>
      <c r="J15" s="79"/>
      <c r="K15" s="76">
        <v>0</v>
      </c>
      <c r="L15" s="77">
        <f t="shared" si="5"/>
        <v>0</v>
      </c>
      <c r="M15" s="77">
        <f t="shared" si="6"/>
        <v>0</v>
      </c>
      <c r="N15" s="79"/>
      <c r="O15" s="80"/>
    </row>
    <row r="16" spans="1:19" ht="25.5" customHeight="1" x14ac:dyDescent="0.2">
      <c r="A16" s="74" t="s">
        <v>10</v>
      </c>
      <c r="B16" s="75" t="s">
        <v>113</v>
      </c>
      <c r="C16" s="76">
        <f t="shared" si="0"/>
        <v>1</v>
      </c>
      <c r="D16" s="77">
        <f t="shared" si="2"/>
        <v>1.9502681618722576E-3</v>
      </c>
      <c r="E16" s="77">
        <f t="shared" si="1"/>
        <v>2.5908843361869334E-2</v>
      </c>
      <c r="F16" s="78">
        <v>19</v>
      </c>
      <c r="G16" s="76">
        <v>1</v>
      </c>
      <c r="H16" s="77">
        <f t="shared" si="3"/>
        <v>3.9036577272904714E-3</v>
      </c>
      <c r="I16" s="77">
        <f t="shared" si="4"/>
        <v>5.3490695828367615E-2</v>
      </c>
      <c r="J16" s="79">
        <v>18</v>
      </c>
      <c r="K16" s="76">
        <v>0</v>
      </c>
      <c r="L16" s="77">
        <f t="shared" si="5"/>
        <v>0</v>
      </c>
      <c r="M16" s="77">
        <f t="shared" si="6"/>
        <v>0</v>
      </c>
      <c r="N16" s="79"/>
      <c r="O16" s="80"/>
    </row>
    <row r="17" spans="1:15" ht="25.5" customHeight="1" x14ac:dyDescent="0.2">
      <c r="A17" s="74" t="s">
        <v>11</v>
      </c>
      <c r="B17" s="75" t="s">
        <v>114</v>
      </c>
      <c r="C17" s="76">
        <f t="shared" si="0"/>
        <v>19937</v>
      </c>
      <c r="D17" s="77">
        <f t="shared" si="2"/>
        <v>38.882496343247198</v>
      </c>
      <c r="E17" s="77">
        <f t="shared" si="1"/>
        <v>516.54461010558884</v>
      </c>
      <c r="F17" s="78">
        <v>1</v>
      </c>
      <c r="G17" s="76">
        <v>8839</v>
      </c>
      <c r="H17" s="77">
        <f t="shared" si="3"/>
        <v>34.504430651520472</v>
      </c>
      <c r="I17" s="77">
        <f t="shared" si="4"/>
        <v>472.80426042694131</v>
      </c>
      <c r="J17" s="79">
        <v>1</v>
      </c>
      <c r="K17" s="76">
        <v>11098</v>
      </c>
      <c r="L17" s="77">
        <f t="shared" si="5"/>
        <v>43.253566139215835</v>
      </c>
      <c r="M17" s="77">
        <f t="shared" si="6"/>
        <v>557.631838376205</v>
      </c>
      <c r="N17" s="79">
        <v>1</v>
      </c>
      <c r="O17" s="80"/>
    </row>
    <row r="18" spans="1:15" ht="25.5" customHeight="1" x14ac:dyDescent="0.2">
      <c r="A18" s="74" t="s">
        <v>12</v>
      </c>
      <c r="B18" s="75" t="s">
        <v>115</v>
      </c>
      <c r="C18" s="76">
        <f t="shared" si="0"/>
        <v>2414</v>
      </c>
      <c r="D18" s="77">
        <f t="shared" si="2"/>
        <v>4.7079473427596294</v>
      </c>
      <c r="E18" s="77">
        <f t="shared" si="1"/>
        <v>62.543947875552568</v>
      </c>
      <c r="F18" s="78">
        <v>5</v>
      </c>
      <c r="G18" s="76">
        <v>1404</v>
      </c>
      <c r="H18" s="77">
        <f t="shared" si="3"/>
        <v>5.4807354491158211</v>
      </c>
      <c r="I18" s="77">
        <f t="shared" si="4"/>
        <v>75.100936943028131</v>
      </c>
      <c r="J18" s="79">
        <v>5</v>
      </c>
      <c r="K18" s="76">
        <v>1010</v>
      </c>
      <c r="L18" s="77">
        <f t="shared" si="5"/>
        <v>3.9363941071010986</v>
      </c>
      <c r="M18" s="77">
        <f t="shared" si="6"/>
        <v>50.74861747701992</v>
      </c>
      <c r="N18" s="79">
        <v>5</v>
      </c>
      <c r="O18" s="80"/>
    </row>
    <row r="19" spans="1:15" ht="25.5" customHeight="1" x14ac:dyDescent="0.2">
      <c r="A19" s="74" t="s">
        <v>13</v>
      </c>
      <c r="B19" s="75" t="s">
        <v>116</v>
      </c>
      <c r="C19" s="76">
        <f t="shared" si="0"/>
        <v>2195</v>
      </c>
      <c r="D19" s="77">
        <f t="shared" si="2"/>
        <v>4.2808386153096052</v>
      </c>
      <c r="E19" s="77">
        <f t="shared" si="1"/>
        <v>56.869911179303188</v>
      </c>
      <c r="F19" s="78">
        <v>6</v>
      </c>
      <c r="G19" s="76">
        <v>1346</v>
      </c>
      <c r="H19" s="77">
        <f t="shared" si="3"/>
        <v>5.254323300932974</v>
      </c>
      <c r="I19" s="77">
        <f t="shared" si="4"/>
        <v>71.998476584982811</v>
      </c>
      <c r="J19" s="79">
        <v>6</v>
      </c>
      <c r="K19" s="76">
        <v>849</v>
      </c>
      <c r="L19" s="77">
        <f t="shared" si="5"/>
        <v>3.3089095019097354</v>
      </c>
      <c r="M19" s="77">
        <f t="shared" si="6"/>
        <v>42.658986374247441</v>
      </c>
      <c r="N19" s="79">
        <v>8</v>
      </c>
      <c r="O19" s="80"/>
    </row>
    <row r="20" spans="1:15" ht="25.5" customHeight="1" x14ac:dyDescent="0.2">
      <c r="A20" s="74" t="s">
        <v>14</v>
      </c>
      <c r="B20" s="75" t="s">
        <v>117</v>
      </c>
      <c r="C20" s="76">
        <f t="shared" si="0"/>
        <v>34</v>
      </c>
      <c r="D20" s="77">
        <f t="shared" si="2"/>
        <v>6.6309117503656756E-2</v>
      </c>
      <c r="E20" s="77">
        <f t="shared" si="1"/>
        <v>0.88090067430355734</v>
      </c>
      <c r="F20" s="78">
        <v>17</v>
      </c>
      <c r="G20" s="76">
        <v>8</v>
      </c>
      <c r="H20" s="77">
        <f t="shared" si="3"/>
        <v>3.1229261818323771E-2</v>
      </c>
      <c r="I20" s="77">
        <f t="shared" si="4"/>
        <v>0.42792556662694092</v>
      </c>
      <c r="J20" s="79">
        <v>17</v>
      </c>
      <c r="K20" s="76">
        <v>26</v>
      </c>
      <c r="L20" s="77">
        <f t="shared" si="5"/>
        <v>0.10133291760854315</v>
      </c>
      <c r="M20" s="77">
        <f t="shared" si="6"/>
        <v>1.3064000538638791</v>
      </c>
      <c r="N20" s="79">
        <v>17</v>
      </c>
      <c r="O20" s="80"/>
    </row>
    <row r="21" spans="1:15" ht="25.5" customHeight="1" x14ac:dyDescent="0.2">
      <c r="A21" s="74" t="s">
        <v>15</v>
      </c>
      <c r="B21" s="75" t="s">
        <v>118</v>
      </c>
      <c r="C21" s="76">
        <f t="shared" si="0"/>
        <v>132</v>
      </c>
      <c r="D21" s="77">
        <f t="shared" si="2"/>
        <v>0.257435397367138</v>
      </c>
      <c r="E21" s="77">
        <f t="shared" si="1"/>
        <v>3.4199673237667518</v>
      </c>
      <c r="F21" s="78">
        <v>13</v>
      </c>
      <c r="G21" s="76">
        <v>26</v>
      </c>
      <c r="H21" s="77">
        <f t="shared" si="3"/>
        <v>0.10149510090955226</v>
      </c>
      <c r="I21" s="77">
        <f t="shared" si="4"/>
        <v>1.3907580915375579</v>
      </c>
      <c r="J21" s="79">
        <v>15</v>
      </c>
      <c r="K21" s="76">
        <v>106</v>
      </c>
      <c r="L21" s="77">
        <f t="shared" si="5"/>
        <v>0.41312651025021435</v>
      </c>
      <c r="M21" s="77">
        <f t="shared" si="6"/>
        <v>5.3260925272911992</v>
      </c>
      <c r="N21" s="79">
        <v>12</v>
      </c>
      <c r="O21" s="80"/>
    </row>
    <row r="22" spans="1:15" ht="25.5" customHeight="1" x14ac:dyDescent="0.2">
      <c r="A22" s="74" t="s">
        <v>16</v>
      </c>
      <c r="B22" s="75" t="s">
        <v>119</v>
      </c>
      <c r="C22" s="76">
        <f t="shared" si="0"/>
        <v>1665</v>
      </c>
      <c r="D22" s="77">
        <f t="shared" si="2"/>
        <v>3.2471964895173087</v>
      </c>
      <c r="E22" s="77">
        <f t="shared" si="1"/>
        <v>43.138224197512443</v>
      </c>
      <c r="F22" s="78">
        <v>8</v>
      </c>
      <c r="G22" s="76">
        <v>683</v>
      </c>
      <c r="H22" s="77">
        <f t="shared" si="3"/>
        <v>2.6661982277393919</v>
      </c>
      <c r="I22" s="77">
        <f t="shared" si="4"/>
        <v>36.534145250775083</v>
      </c>
      <c r="J22" s="79">
        <v>9</v>
      </c>
      <c r="K22" s="76">
        <v>982</v>
      </c>
      <c r="L22" s="77">
        <f t="shared" si="5"/>
        <v>3.8272663496765142</v>
      </c>
      <c r="M22" s="77">
        <f t="shared" si="6"/>
        <v>49.341725111320358</v>
      </c>
      <c r="N22" s="79">
        <v>6</v>
      </c>
      <c r="O22" s="80"/>
    </row>
    <row r="23" spans="1:15" ht="25.5" customHeight="1" x14ac:dyDescent="0.2">
      <c r="A23" s="74" t="s">
        <v>17</v>
      </c>
      <c r="B23" s="75" t="s">
        <v>120</v>
      </c>
      <c r="C23" s="76">
        <f t="shared" si="0"/>
        <v>2</v>
      </c>
      <c r="D23" s="77">
        <f t="shared" si="2"/>
        <v>3.9005363237445152E-3</v>
      </c>
      <c r="E23" s="77">
        <f t="shared" si="1"/>
        <v>5.1817686723738668E-2</v>
      </c>
      <c r="F23" s="78">
        <v>18</v>
      </c>
      <c r="G23" s="76">
        <v>0</v>
      </c>
      <c r="H23" s="77">
        <f t="shared" si="3"/>
        <v>0</v>
      </c>
      <c r="I23" s="77">
        <f t="shared" si="4"/>
        <v>0</v>
      </c>
      <c r="J23" s="79"/>
      <c r="K23" s="76">
        <v>2</v>
      </c>
      <c r="L23" s="77">
        <f t="shared" si="5"/>
        <v>7.7948398160417806E-3</v>
      </c>
      <c r="M23" s="77">
        <f t="shared" si="6"/>
        <v>0.10049231183568301</v>
      </c>
      <c r="N23" s="79">
        <v>18</v>
      </c>
      <c r="O23" s="80"/>
    </row>
    <row r="24" spans="1:15" ht="25.5" customHeight="1" x14ac:dyDescent="0.2">
      <c r="A24" s="74" t="s">
        <v>18</v>
      </c>
      <c r="B24" s="75" t="s">
        <v>121</v>
      </c>
      <c r="C24" s="76">
        <f t="shared" si="0"/>
        <v>75</v>
      </c>
      <c r="D24" s="77">
        <f t="shared" si="2"/>
        <v>0.14627011214041932</v>
      </c>
      <c r="E24" s="77">
        <f t="shared" si="1"/>
        <v>1.9431632521402</v>
      </c>
      <c r="F24" s="78">
        <v>15</v>
      </c>
      <c r="G24" s="76">
        <v>46</v>
      </c>
      <c r="H24" s="77">
        <f t="shared" si="3"/>
        <v>0.17956825545536167</v>
      </c>
      <c r="I24" s="77">
        <f t="shared" si="4"/>
        <v>2.4605720081049101</v>
      </c>
      <c r="J24" s="79">
        <v>13</v>
      </c>
      <c r="K24" s="76">
        <v>29</v>
      </c>
      <c r="L24" s="77">
        <f t="shared" si="5"/>
        <v>0.11302517733260582</v>
      </c>
      <c r="M24" s="77">
        <f t="shared" si="6"/>
        <v>1.4571385216174038</v>
      </c>
      <c r="N24" s="79">
        <v>16</v>
      </c>
      <c r="O24" s="80"/>
    </row>
    <row r="25" spans="1:15" ht="25.5" customHeight="1" x14ac:dyDescent="0.2">
      <c r="A25" s="74" t="s">
        <v>19</v>
      </c>
      <c r="B25" s="75" t="s">
        <v>125</v>
      </c>
      <c r="C25" s="76">
        <f t="shared" si="0"/>
        <v>78</v>
      </c>
      <c r="D25" s="77">
        <f t="shared" si="2"/>
        <v>0.15212091662603608</v>
      </c>
      <c r="E25" s="77">
        <f t="shared" si="1"/>
        <v>2.0208897822258081</v>
      </c>
      <c r="F25" s="78">
        <v>14</v>
      </c>
      <c r="G25" s="76">
        <v>42</v>
      </c>
      <c r="H25" s="77">
        <f t="shared" si="3"/>
        <v>0.1639536245461998</v>
      </c>
      <c r="I25" s="77">
        <f t="shared" si="4"/>
        <v>2.24660922479144</v>
      </c>
      <c r="J25" s="79">
        <v>14</v>
      </c>
      <c r="K25" s="76">
        <v>36</v>
      </c>
      <c r="L25" s="77">
        <f t="shared" si="5"/>
        <v>0.14030711668875204</v>
      </c>
      <c r="M25" s="77">
        <f t="shared" si="6"/>
        <v>1.8088616130422941</v>
      </c>
      <c r="N25" s="79">
        <v>14</v>
      </c>
      <c r="O25" s="80"/>
    </row>
    <row r="26" spans="1:15" ht="25.5" customHeight="1" x14ac:dyDescent="0.2">
      <c r="A26" s="74" t="s">
        <v>20</v>
      </c>
      <c r="B26" s="75" t="s">
        <v>122</v>
      </c>
      <c r="C26" s="76">
        <f t="shared" si="0"/>
        <v>203</v>
      </c>
      <c r="D26" s="77">
        <f t="shared" si="2"/>
        <v>0.39590443686006821</v>
      </c>
      <c r="E26" s="77">
        <f t="shared" si="1"/>
        <v>5.2594952024594743</v>
      </c>
      <c r="F26" s="78">
        <v>12</v>
      </c>
      <c r="G26" s="76">
        <v>116</v>
      </c>
      <c r="H26" s="77">
        <f t="shared" si="3"/>
        <v>0.45282429636569466</v>
      </c>
      <c r="I26" s="77">
        <f t="shared" si="4"/>
        <v>6.2049207160906432</v>
      </c>
      <c r="J26" s="79">
        <v>11</v>
      </c>
      <c r="K26" s="76">
        <v>87</v>
      </c>
      <c r="L26" s="77">
        <f t="shared" si="5"/>
        <v>0.33907553199781743</v>
      </c>
      <c r="M26" s="77">
        <f t="shared" si="6"/>
        <v>4.3714155648522111</v>
      </c>
      <c r="N26" s="79">
        <v>13</v>
      </c>
      <c r="O26" s="80"/>
    </row>
    <row r="27" spans="1:15" ht="25.5" customHeight="1" x14ac:dyDescent="0.2">
      <c r="A27" s="74" t="s">
        <v>21</v>
      </c>
      <c r="B27" s="75" t="s">
        <v>123</v>
      </c>
      <c r="C27" s="76">
        <f t="shared" si="0"/>
        <v>2551</v>
      </c>
      <c r="D27" s="77">
        <f t="shared" si="2"/>
        <v>4.9751340809361286</v>
      </c>
      <c r="E27" s="77">
        <f t="shared" si="1"/>
        <v>66.093459416128667</v>
      </c>
      <c r="F27" s="78">
        <v>4</v>
      </c>
      <c r="G27" s="76">
        <v>1575</v>
      </c>
      <c r="H27" s="77">
        <f t="shared" si="3"/>
        <v>6.1482609204824925</v>
      </c>
      <c r="I27" s="77">
        <f t="shared" si="4"/>
        <v>84.247845929678988</v>
      </c>
      <c r="J27" s="79">
        <v>4</v>
      </c>
      <c r="K27" s="76">
        <v>976</v>
      </c>
      <c r="L27" s="77">
        <f t="shared" si="5"/>
        <v>3.8038818302283888</v>
      </c>
      <c r="M27" s="77">
        <f t="shared" si="6"/>
        <v>49.040248175813311</v>
      </c>
      <c r="N27" s="79">
        <v>7</v>
      </c>
      <c r="O27" s="80"/>
    </row>
    <row r="28" spans="1:15" ht="25.5" customHeight="1" x14ac:dyDescent="0.2">
      <c r="A28" s="74" t="s">
        <v>46</v>
      </c>
      <c r="B28" s="75" t="s">
        <v>124</v>
      </c>
      <c r="C28" s="76">
        <f t="shared" si="0"/>
        <v>774</v>
      </c>
      <c r="D28" s="77">
        <f t="shared" si="2"/>
        <v>1.5095075572891272</v>
      </c>
      <c r="E28" s="77">
        <f t="shared" si="1"/>
        <v>20.053444762086865</v>
      </c>
      <c r="F28" s="78">
        <v>10</v>
      </c>
      <c r="G28" s="76">
        <v>410</v>
      </c>
      <c r="H28" s="77">
        <f t="shared" si="3"/>
        <v>1.6004996681890933</v>
      </c>
      <c r="I28" s="77">
        <f t="shared" si="4"/>
        <v>21.931185289630722</v>
      </c>
      <c r="J28" s="79">
        <v>10</v>
      </c>
      <c r="K28" s="76">
        <v>364</v>
      </c>
      <c r="L28" s="77">
        <f t="shared" si="5"/>
        <v>1.418660846519604</v>
      </c>
      <c r="M28" s="77">
        <f t="shared" si="6"/>
        <v>18.289600754094309</v>
      </c>
      <c r="N28" s="79">
        <v>10</v>
      </c>
      <c r="O28" s="80"/>
    </row>
    <row r="29" spans="1:15" ht="25.5" customHeight="1" x14ac:dyDescent="0.2">
      <c r="A29" s="124"/>
      <c r="B29" s="123" t="s">
        <v>133</v>
      </c>
      <c r="C29" s="76">
        <f>SUM(C9:C28)</f>
        <v>51275</v>
      </c>
      <c r="D29" s="82">
        <f>SUM(D9:D28)</f>
        <v>99.999999999999972</v>
      </c>
      <c r="E29" s="77">
        <f t="shared" si="1"/>
        <v>1328.4759433798502</v>
      </c>
      <c r="F29" s="83"/>
      <c r="G29" s="76">
        <f>SUM(G9:G28)</f>
        <v>25617</v>
      </c>
      <c r="H29" s="82">
        <f>SUM(H9:H28)</f>
        <v>99.999999999999972</v>
      </c>
      <c r="I29" s="77">
        <f t="shared" si="4"/>
        <v>1370.2711550352931</v>
      </c>
      <c r="J29" s="83"/>
      <c r="K29" s="76">
        <f>SUM(K9:K28)</f>
        <v>25658</v>
      </c>
      <c r="L29" s="82">
        <f>SUM(L9:L28)</f>
        <v>100</v>
      </c>
      <c r="M29" s="77">
        <f t="shared" si="6"/>
        <v>1289.2158685399772</v>
      </c>
      <c r="N29" s="83"/>
      <c r="O29" s="84"/>
    </row>
    <row r="30" spans="1:15" x14ac:dyDescent="0.2">
      <c r="A30" s="71"/>
      <c r="B30" s="159" t="s">
        <v>132</v>
      </c>
      <c r="C30" s="89">
        <f>G30+K30</f>
        <v>3859686</v>
      </c>
      <c r="D30" s="90"/>
      <c r="E30" s="90"/>
      <c r="F30" s="90"/>
      <c r="G30" s="122">
        <v>1869484</v>
      </c>
      <c r="H30" s="90"/>
      <c r="I30" s="90"/>
      <c r="J30" s="90"/>
      <c r="K30" s="122">
        <v>1990202</v>
      </c>
      <c r="L30" s="90"/>
      <c r="M30" s="90"/>
      <c r="N30" s="90"/>
    </row>
    <row r="31" spans="1:15" x14ac:dyDescent="0.2">
      <c r="A31" s="71"/>
      <c r="B31" s="69"/>
      <c r="C31" s="71"/>
      <c r="D31" s="69"/>
      <c r="E31" s="87"/>
      <c r="I31" s="88"/>
      <c r="M31" s="70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horizontalCentered="1" verticalCentered="1"/>
  <pageMargins left="0.39370078740157483" right="0" top="0.23622047244094491" bottom="0.27" header="0" footer="0"/>
  <pageSetup paperSize="9" scale="7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R30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5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118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118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37</v>
      </c>
      <c r="B1" s="115"/>
      <c r="C1" s="151"/>
      <c r="D1" s="115"/>
      <c r="E1" s="115"/>
      <c r="F1" s="116"/>
      <c r="G1" s="152"/>
      <c r="H1" s="115"/>
      <c r="I1" s="115"/>
      <c r="J1" s="116"/>
      <c r="K1" s="152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 t="shared" ref="C9:C28" si="0">G9+K9</f>
        <v>18</v>
      </c>
      <c r="D9" s="77">
        <f t="shared" ref="D9:D28" si="1">(C9/C$29)*100</f>
        <v>0.36363636363636365</v>
      </c>
      <c r="E9" s="77">
        <f t="shared" ref="E9:E29" si="2">(C9/C$30)*100000</f>
        <v>4.2248165725471418</v>
      </c>
      <c r="F9" s="139">
        <v>12</v>
      </c>
      <c r="G9" s="136">
        <v>11</v>
      </c>
      <c r="H9" s="77">
        <f t="shared" ref="H9:H28" si="3">(G9/G$29)*100</f>
        <v>0.42113323124042878</v>
      </c>
      <c r="I9" s="77">
        <f t="shared" ref="I9:I29" si="4">(G9/G$30)*100000</f>
        <v>5.31621833225398</v>
      </c>
      <c r="J9" s="140">
        <v>12</v>
      </c>
      <c r="K9" s="136">
        <v>7</v>
      </c>
      <c r="L9" s="77">
        <f t="shared" ref="L9:L28" si="5">(K9/K$29)*100</f>
        <v>0.29940119760479045</v>
      </c>
      <c r="M9" s="77">
        <f t="shared" ref="M9:M29" si="6">(K9/K$30)*100000</f>
        <v>3.1943050104955737</v>
      </c>
      <c r="N9" s="140">
        <v>13</v>
      </c>
    </row>
    <row r="10" spans="1:18" ht="25.5" customHeight="1" x14ac:dyDescent="0.2">
      <c r="A10" s="134" t="s">
        <v>5</v>
      </c>
      <c r="B10" s="75" t="s">
        <v>107</v>
      </c>
      <c r="C10" s="136">
        <f t="shared" si="0"/>
        <v>1432</v>
      </c>
      <c r="D10" s="77">
        <f t="shared" si="1"/>
        <v>28.929292929292927</v>
      </c>
      <c r="E10" s="77">
        <f t="shared" si="2"/>
        <v>336.10762954930595</v>
      </c>
      <c r="F10" s="139">
        <v>2</v>
      </c>
      <c r="G10" s="136">
        <v>881</v>
      </c>
      <c r="H10" s="77">
        <f t="shared" si="3"/>
        <v>33.728943338437979</v>
      </c>
      <c r="I10" s="77">
        <f t="shared" si="4"/>
        <v>425.78075915597782</v>
      </c>
      <c r="J10" s="139">
        <v>1</v>
      </c>
      <c r="K10" s="136">
        <v>551</v>
      </c>
      <c r="L10" s="77">
        <f t="shared" si="5"/>
        <v>23.567151411462788</v>
      </c>
      <c r="M10" s="77">
        <f t="shared" si="6"/>
        <v>251.43743725472302</v>
      </c>
      <c r="N10" s="139">
        <v>2</v>
      </c>
    </row>
    <row r="11" spans="1:18" ht="25.5" customHeight="1" x14ac:dyDescent="0.2">
      <c r="A11" s="134" t="s">
        <v>6</v>
      </c>
      <c r="B11" s="75" t="s">
        <v>108</v>
      </c>
      <c r="C11" s="136">
        <f t="shared" si="0"/>
        <v>5</v>
      </c>
      <c r="D11" s="77">
        <f t="shared" si="1"/>
        <v>0.10101010101010101</v>
      </c>
      <c r="E11" s="77">
        <f t="shared" si="2"/>
        <v>1.1735601590408729</v>
      </c>
      <c r="F11" s="139">
        <v>16</v>
      </c>
      <c r="G11" s="136">
        <v>3</v>
      </c>
      <c r="H11" s="77">
        <f t="shared" si="3"/>
        <v>0.11485451761102604</v>
      </c>
      <c r="I11" s="77">
        <f t="shared" si="4"/>
        <v>1.449877726978358</v>
      </c>
      <c r="J11" s="140">
        <v>14</v>
      </c>
      <c r="K11" s="136">
        <v>2</v>
      </c>
      <c r="L11" s="77">
        <f t="shared" si="5"/>
        <v>8.5543199315654406E-2</v>
      </c>
      <c r="M11" s="77">
        <f t="shared" si="6"/>
        <v>0.91265857442730669</v>
      </c>
      <c r="N11" s="139">
        <v>16</v>
      </c>
    </row>
    <row r="12" spans="1:18" ht="25.5" customHeight="1" x14ac:dyDescent="0.2">
      <c r="A12" s="134" t="s">
        <v>7</v>
      </c>
      <c r="B12" s="75" t="s">
        <v>109</v>
      </c>
      <c r="C12" s="136">
        <f t="shared" si="0"/>
        <v>433</v>
      </c>
      <c r="D12" s="77">
        <f t="shared" si="1"/>
        <v>8.7474747474747474</v>
      </c>
      <c r="E12" s="77">
        <f t="shared" si="2"/>
        <v>101.63030977293958</v>
      </c>
      <c r="F12" s="140">
        <v>3</v>
      </c>
      <c r="G12" s="136">
        <v>199</v>
      </c>
      <c r="H12" s="77">
        <f t="shared" si="3"/>
        <v>7.6186830015313944</v>
      </c>
      <c r="I12" s="77">
        <f t="shared" si="4"/>
        <v>96.175222556231091</v>
      </c>
      <c r="J12" s="139">
        <v>3</v>
      </c>
      <c r="K12" s="136">
        <v>234</v>
      </c>
      <c r="L12" s="77">
        <f t="shared" si="5"/>
        <v>10.008554319931566</v>
      </c>
      <c r="M12" s="77">
        <f t="shared" si="6"/>
        <v>106.78105320799489</v>
      </c>
      <c r="N12" s="140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 t="shared" si="0"/>
        <v>294</v>
      </c>
      <c r="D13" s="77">
        <f t="shared" si="1"/>
        <v>5.9393939393939394</v>
      </c>
      <c r="E13" s="77">
        <f t="shared" si="2"/>
        <v>69.005337351603316</v>
      </c>
      <c r="F13" s="139">
        <v>4</v>
      </c>
      <c r="G13" s="136">
        <v>106</v>
      </c>
      <c r="H13" s="77">
        <f t="shared" si="3"/>
        <v>4.058192955589587</v>
      </c>
      <c r="I13" s="77">
        <f t="shared" si="4"/>
        <v>51.229013019901984</v>
      </c>
      <c r="J13" s="139">
        <v>7</v>
      </c>
      <c r="K13" s="136">
        <v>188</v>
      </c>
      <c r="L13" s="77">
        <f t="shared" si="5"/>
        <v>8.0410607356715147</v>
      </c>
      <c r="M13" s="77">
        <f t="shared" si="6"/>
        <v>85.789905996166837</v>
      </c>
      <c r="N13" s="139">
        <v>4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 t="shared" si="0"/>
        <v>196</v>
      </c>
      <c r="D14" s="77">
        <f t="shared" si="1"/>
        <v>3.9595959595959593</v>
      </c>
      <c r="E14" s="77">
        <f t="shared" si="2"/>
        <v>46.003558234402206</v>
      </c>
      <c r="F14" s="140">
        <v>7</v>
      </c>
      <c r="G14" s="136">
        <v>95</v>
      </c>
      <c r="H14" s="77">
        <f t="shared" si="3"/>
        <v>3.6370597243491578</v>
      </c>
      <c r="I14" s="77">
        <f t="shared" si="4"/>
        <v>45.91279468764801</v>
      </c>
      <c r="J14" s="140">
        <v>8</v>
      </c>
      <c r="K14" s="136">
        <v>101</v>
      </c>
      <c r="L14" s="77">
        <f t="shared" si="5"/>
        <v>4.3199315654405472</v>
      </c>
      <c r="M14" s="77">
        <f t="shared" si="6"/>
        <v>46.089258008578994</v>
      </c>
      <c r="N14" s="140">
        <v>5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 t="shared" si="0"/>
        <v>1684</v>
      </c>
      <c r="D17" s="77">
        <f t="shared" si="1"/>
        <v>34.020202020202021</v>
      </c>
      <c r="E17" s="77">
        <f t="shared" si="2"/>
        <v>395.25506156496596</v>
      </c>
      <c r="F17" s="140">
        <v>1</v>
      </c>
      <c r="G17" s="138">
        <v>820</v>
      </c>
      <c r="H17" s="77">
        <f t="shared" si="3"/>
        <v>31.393568147013784</v>
      </c>
      <c r="I17" s="77">
        <f t="shared" si="4"/>
        <v>396.29991204075122</v>
      </c>
      <c r="J17" s="140">
        <v>2</v>
      </c>
      <c r="K17" s="136">
        <v>864</v>
      </c>
      <c r="L17" s="77">
        <f t="shared" si="5"/>
        <v>36.954662104362704</v>
      </c>
      <c r="M17" s="77">
        <f t="shared" si="6"/>
        <v>394.26850415259656</v>
      </c>
      <c r="N17" s="140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 t="shared" si="0"/>
        <v>204</v>
      </c>
      <c r="D18" s="77">
        <f t="shared" si="1"/>
        <v>4.1212121212121211</v>
      </c>
      <c r="E18" s="77">
        <f t="shared" si="2"/>
        <v>47.881254488867604</v>
      </c>
      <c r="F18" s="139">
        <v>6</v>
      </c>
      <c r="G18" s="136">
        <v>125</v>
      </c>
      <c r="H18" s="77">
        <f t="shared" si="3"/>
        <v>4.7856049004594183</v>
      </c>
      <c r="I18" s="77">
        <f t="shared" si="4"/>
        <v>60.411571957431597</v>
      </c>
      <c r="J18" s="139">
        <v>5</v>
      </c>
      <c r="K18" s="136">
        <v>79</v>
      </c>
      <c r="L18" s="77">
        <f t="shared" si="5"/>
        <v>3.3789563729683487</v>
      </c>
      <c r="M18" s="77">
        <f t="shared" si="6"/>
        <v>36.050013689878618</v>
      </c>
      <c r="N18" s="139">
        <v>8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 t="shared" si="0"/>
        <v>187</v>
      </c>
      <c r="D19" s="77">
        <f t="shared" si="1"/>
        <v>3.7777777777777777</v>
      </c>
      <c r="E19" s="77">
        <f t="shared" si="2"/>
        <v>43.891149948128643</v>
      </c>
      <c r="F19" s="139">
        <v>8</v>
      </c>
      <c r="G19" s="136">
        <v>109</v>
      </c>
      <c r="H19" s="77">
        <f t="shared" si="3"/>
        <v>4.1730474732006124</v>
      </c>
      <c r="I19" s="77">
        <f t="shared" si="4"/>
        <v>52.678890746880349</v>
      </c>
      <c r="J19" s="140">
        <v>6</v>
      </c>
      <c r="K19" s="136">
        <v>78</v>
      </c>
      <c r="L19" s="77">
        <f t="shared" si="5"/>
        <v>3.3361847733105217</v>
      </c>
      <c r="M19" s="77">
        <f t="shared" si="6"/>
        <v>35.593684402664962</v>
      </c>
      <c r="N19" s="140">
        <v>9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f t="shared" si="0"/>
        <v>2</v>
      </c>
      <c r="D20" s="77">
        <f t="shared" si="1"/>
        <v>4.0404040404040401E-2</v>
      </c>
      <c r="E20" s="77">
        <f t="shared" si="2"/>
        <v>0.46942406361634914</v>
      </c>
      <c r="F20" s="140">
        <v>17</v>
      </c>
      <c r="G20" s="136">
        <v>0</v>
      </c>
      <c r="H20" s="77">
        <f t="shared" si="3"/>
        <v>0</v>
      </c>
      <c r="I20" s="77">
        <f t="shared" si="4"/>
        <v>0</v>
      </c>
      <c r="J20" s="140"/>
      <c r="K20" s="136">
        <v>2</v>
      </c>
      <c r="L20" s="77">
        <f t="shared" si="5"/>
        <v>8.5543199315654406E-2</v>
      </c>
      <c r="M20" s="77">
        <f t="shared" si="6"/>
        <v>0.91265857442730669</v>
      </c>
      <c r="N20" s="139">
        <v>16</v>
      </c>
      <c r="O20" s="80"/>
    </row>
    <row r="21" spans="1:15" ht="25.5" customHeight="1" x14ac:dyDescent="0.2">
      <c r="A21" s="134" t="s">
        <v>15</v>
      </c>
      <c r="B21" s="75" t="s">
        <v>118</v>
      </c>
      <c r="C21" s="136">
        <f t="shared" si="0"/>
        <v>13</v>
      </c>
      <c r="D21" s="77">
        <f t="shared" si="1"/>
        <v>0.26262626262626265</v>
      </c>
      <c r="E21" s="77">
        <f t="shared" si="2"/>
        <v>3.0512564135062692</v>
      </c>
      <c r="F21" s="140">
        <v>13</v>
      </c>
      <c r="G21" s="136">
        <v>1</v>
      </c>
      <c r="H21" s="77">
        <f t="shared" si="3"/>
        <v>3.8284839203675348E-2</v>
      </c>
      <c r="I21" s="77">
        <f t="shared" si="4"/>
        <v>0.48329257565945272</v>
      </c>
      <c r="J21" s="139">
        <v>15</v>
      </c>
      <c r="K21" s="136">
        <v>12</v>
      </c>
      <c r="L21" s="77">
        <f t="shared" si="5"/>
        <v>0.51325919589392643</v>
      </c>
      <c r="M21" s="77">
        <f t="shared" si="6"/>
        <v>5.4759514465638404</v>
      </c>
      <c r="N21" s="140">
        <v>11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 t="shared" si="0"/>
        <v>162</v>
      </c>
      <c r="D22" s="77">
        <f t="shared" si="1"/>
        <v>3.2727272727272729</v>
      </c>
      <c r="E22" s="77">
        <f t="shared" si="2"/>
        <v>38.023349152924276</v>
      </c>
      <c r="F22" s="140">
        <v>9</v>
      </c>
      <c r="G22" s="136">
        <v>72</v>
      </c>
      <c r="H22" s="77">
        <f t="shared" si="3"/>
        <v>2.7565084226646248</v>
      </c>
      <c r="I22" s="77">
        <f t="shared" si="4"/>
        <v>34.797065447480598</v>
      </c>
      <c r="J22" s="139">
        <v>9</v>
      </c>
      <c r="K22" s="136">
        <v>90</v>
      </c>
      <c r="L22" s="77">
        <f t="shared" si="5"/>
        <v>3.8494439692044482</v>
      </c>
      <c r="M22" s="77">
        <f t="shared" si="6"/>
        <v>41.069635849228803</v>
      </c>
      <c r="N22" s="140">
        <v>7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 t="shared" si="0"/>
        <v>12</v>
      </c>
      <c r="D24" s="77">
        <f t="shared" si="1"/>
        <v>0.24242424242424243</v>
      </c>
      <c r="E24" s="77">
        <f t="shared" si="2"/>
        <v>2.8165443816980948</v>
      </c>
      <c r="F24" s="139">
        <v>14</v>
      </c>
      <c r="G24" s="136">
        <v>6</v>
      </c>
      <c r="H24" s="77">
        <f t="shared" si="3"/>
        <v>0.22970903522205208</v>
      </c>
      <c r="I24" s="77">
        <f t="shared" si="4"/>
        <v>2.8997554539567161</v>
      </c>
      <c r="J24" s="139">
        <v>13</v>
      </c>
      <c r="K24" s="136">
        <v>6</v>
      </c>
      <c r="L24" s="77">
        <f t="shared" si="5"/>
        <v>0.25662959794696322</v>
      </c>
      <c r="M24" s="77">
        <f t="shared" si="6"/>
        <v>2.7379757232819202</v>
      </c>
      <c r="N24" s="139">
        <v>14</v>
      </c>
      <c r="O24" s="80"/>
    </row>
    <row r="25" spans="1:15" ht="25.5" customHeight="1" x14ac:dyDescent="0.2">
      <c r="A25" s="134" t="s">
        <v>19</v>
      </c>
      <c r="B25" s="75" t="s">
        <v>125</v>
      </c>
      <c r="C25" s="136">
        <f t="shared" si="0"/>
        <v>10</v>
      </c>
      <c r="D25" s="77">
        <f t="shared" si="1"/>
        <v>0.20202020202020202</v>
      </c>
      <c r="E25" s="77">
        <f t="shared" si="2"/>
        <v>2.3471203180817457</v>
      </c>
      <c r="F25" s="140">
        <v>15</v>
      </c>
      <c r="G25" s="136">
        <v>6</v>
      </c>
      <c r="H25" s="77">
        <f t="shared" si="3"/>
        <v>0.22970903522205208</v>
      </c>
      <c r="I25" s="77">
        <f t="shared" si="4"/>
        <v>2.8997554539567161</v>
      </c>
      <c r="J25" s="139">
        <v>13</v>
      </c>
      <c r="K25" s="136">
        <v>4</v>
      </c>
      <c r="L25" s="77">
        <f t="shared" si="5"/>
        <v>0.17108639863130881</v>
      </c>
      <c r="M25" s="77">
        <f t="shared" si="6"/>
        <v>1.8253171488546134</v>
      </c>
      <c r="N25" s="140">
        <v>15</v>
      </c>
      <c r="O25" s="80"/>
    </row>
    <row r="26" spans="1:15" ht="25.5" customHeight="1" x14ac:dyDescent="0.2">
      <c r="A26" s="134" t="s">
        <v>20</v>
      </c>
      <c r="B26" s="75" t="s">
        <v>122</v>
      </c>
      <c r="C26" s="136">
        <f t="shared" si="0"/>
        <v>21</v>
      </c>
      <c r="D26" s="77">
        <f t="shared" si="1"/>
        <v>0.42424242424242431</v>
      </c>
      <c r="E26" s="77">
        <f t="shared" si="2"/>
        <v>4.9289526679716653</v>
      </c>
      <c r="F26" s="140">
        <v>11</v>
      </c>
      <c r="G26" s="136">
        <v>12</v>
      </c>
      <c r="H26" s="77">
        <f t="shared" si="3"/>
        <v>0.45941807044410415</v>
      </c>
      <c r="I26" s="77">
        <f t="shared" si="4"/>
        <v>5.7995109079134322</v>
      </c>
      <c r="J26" s="139">
        <v>11</v>
      </c>
      <c r="K26" s="136">
        <v>9</v>
      </c>
      <c r="L26" s="77">
        <f t="shared" si="5"/>
        <v>0.3849443969204448</v>
      </c>
      <c r="M26" s="77">
        <f t="shared" si="6"/>
        <v>4.1069635849228803</v>
      </c>
      <c r="N26" s="139">
        <v>12</v>
      </c>
      <c r="O26" s="80"/>
    </row>
    <row r="27" spans="1:15" ht="25.5" customHeight="1" x14ac:dyDescent="0.2">
      <c r="A27" s="134" t="s">
        <v>21</v>
      </c>
      <c r="B27" s="75" t="s">
        <v>123</v>
      </c>
      <c r="C27" s="136">
        <f t="shared" si="0"/>
        <v>236</v>
      </c>
      <c r="D27" s="77">
        <f t="shared" si="1"/>
        <v>4.7676767676767682</v>
      </c>
      <c r="E27" s="77">
        <f t="shared" si="2"/>
        <v>55.392039506729198</v>
      </c>
      <c r="F27" s="140">
        <v>5</v>
      </c>
      <c r="G27" s="136">
        <v>143</v>
      </c>
      <c r="H27" s="77">
        <f t="shared" si="3"/>
        <v>5.4747320061255742</v>
      </c>
      <c r="I27" s="77">
        <f t="shared" si="4"/>
        <v>69.110838319301749</v>
      </c>
      <c r="J27" s="140">
        <v>4</v>
      </c>
      <c r="K27" s="136">
        <v>93</v>
      </c>
      <c r="L27" s="77">
        <f t="shared" si="5"/>
        <v>3.9777587681779294</v>
      </c>
      <c r="M27" s="77">
        <f t="shared" si="6"/>
        <v>42.438623710869763</v>
      </c>
      <c r="N27" s="139">
        <v>6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0"/>
        <v>41</v>
      </c>
      <c r="D28" s="77">
        <f t="shared" si="1"/>
        <v>0.82828282828282829</v>
      </c>
      <c r="E28" s="77">
        <f t="shared" si="2"/>
        <v>9.6231933041351567</v>
      </c>
      <c r="F28" s="139">
        <v>10</v>
      </c>
      <c r="G28" s="136">
        <v>23</v>
      </c>
      <c r="H28" s="77">
        <f t="shared" si="3"/>
        <v>0.88055130168453299</v>
      </c>
      <c r="I28" s="77">
        <f t="shared" si="4"/>
        <v>11.115729240167413</v>
      </c>
      <c r="J28" s="140">
        <v>10</v>
      </c>
      <c r="K28" s="136">
        <v>18</v>
      </c>
      <c r="L28" s="77">
        <f t="shared" si="5"/>
        <v>0.7698887938408896</v>
      </c>
      <c r="M28" s="77">
        <f t="shared" si="6"/>
        <v>8.2139271698457605</v>
      </c>
      <c r="N28" s="139">
        <v>10</v>
      </c>
      <c r="O28" s="80"/>
    </row>
    <row r="29" spans="1:15" ht="25.5" customHeight="1" x14ac:dyDescent="0.2">
      <c r="A29" s="157"/>
      <c r="B29" s="123" t="s">
        <v>133</v>
      </c>
      <c r="C29" s="76">
        <f>SUM(C9:C28)</f>
        <v>4950</v>
      </c>
      <c r="D29" s="82">
        <f>SUM(D9:D28)</f>
        <v>100</v>
      </c>
      <c r="E29" s="77">
        <f t="shared" si="2"/>
        <v>1161.824557450464</v>
      </c>
      <c r="F29" s="132"/>
      <c r="G29" s="76">
        <f>SUM(G9:G28)</f>
        <v>2612</v>
      </c>
      <c r="H29" s="82">
        <f>SUM(H9:H28)</f>
        <v>100.00000000000001</v>
      </c>
      <c r="I29" s="77">
        <f t="shared" si="4"/>
        <v>1262.3602076224904</v>
      </c>
      <c r="J29" s="132"/>
      <c r="K29" s="137">
        <f>SUM(K9:K28)</f>
        <v>2338</v>
      </c>
      <c r="L29" s="82">
        <f>SUM(L9:L28)</f>
        <v>99.999999999999986</v>
      </c>
      <c r="M29" s="77">
        <f t="shared" si="6"/>
        <v>1066.8978735055216</v>
      </c>
      <c r="N29" s="132"/>
    </row>
    <row r="30" spans="1:15" x14ac:dyDescent="0.2">
      <c r="B30" s="159" t="s">
        <v>132</v>
      </c>
      <c r="C30" s="125">
        <f>G30+K30</f>
        <v>426054</v>
      </c>
      <c r="D30" s="125"/>
      <c r="E30" s="90"/>
      <c r="F30" s="126"/>
      <c r="G30" s="90">
        <v>206914</v>
      </c>
      <c r="H30" s="125"/>
      <c r="I30" s="90"/>
      <c r="J30" s="126"/>
      <c r="K30" s="90">
        <v>219140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E3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70"/>
    <col min="16" max="16" width="16" style="70" customWidth="1"/>
    <col min="17" max="18" width="13.140625" style="70" customWidth="1"/>
    <col min="19" max="19" width="9.140625" style="70"/>
    <col min="20" max="16384" width="9.140625" style="69"/>
  </cols>
  <sheetData>
    <row r="1" spans="1:31" x14ac:dyDescent="0.2">
      <c r="A1" s="131" t="s">
        <v>38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31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O2" s="72"/>
      <c r="P2" s="72"/>
      <c r="Q2" s="72"/>
      <c r="R2" s="72"/>
      <c r="S2" s="72"/>
    </row>
    <row r="3" spans="1:31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O3" s="72"/>
      <c r="P3" s="72"/>
      <c r="Q3" s="72"/>
      <c r="R3" s="72"/>
      <c r="S3" s="72"/>
    </row>
    <row r="4" spans="1:31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O4" s="72"/>
      <c r="P4" s="72"/>
      <c r="Q4" s="72"/>
      <c r="R4" s="72"/>
      <c r="S4" s="72"/>
    </row>
    <row r="5" spans="1:31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O5" s="72"/>
      <c r="P5" s="72"/>
      <c r="Q5" s="72"/>
      <c r="R5" s="72"/>
      <c r="S5" s="72"/>
    </row>
    <row r="6" spans="1:31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O6" s="72"/>
      <c r="P6" s="72"/>
      <c r="Q6" s="72"/>
      <c r="R6" s="72"/>
      <c r="S6" s="72"/>
    </row>
    <row r="7" spans="1:31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O7" s="72"/>
      <c r="P7" s="72"/>
      <c r="Q7" s="72"/>
      <c r="R7" s="72"/>
      <c r="S7" s="72"/>
    </row>
    <row r="8" spans="1:31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O8" s="72"/>
      <c r="P8" s="70"/>
      <c r="Q8" s="70"/>
      <c r="R8" s="70"/>
      <c r="S8" s="72"/>
    </row>
    <row r="9" spans="1:31" ht="25.5" customHeight="1" x14ac:dyDescent="0.2">
      <c r="A9" s="134" t="s">
        <v>4</v>
      </c>
      <c r="B9" s="75" t="s">
        <v>106</v>
      </c>
      <c r="C9" s="136">
        <f t="shared" ref="C9:C28" si="0">G9+K9</f>
        <v>6</v>
      </c>
      <c r="D9" s="77">
        <f t="shared" ref="D9:D28" si="1">(C9/C$29)*100</f>
        <v>0.23584905660377359</v>
      </c>
      <c r="E9" s="77">
        <f t="shared" ref="E9:E29" si="2">(C9/C$30)*100000</f>
        <v>3.0069008374218833</v>
      </c>
      <c r="F9" s="139">
        <v>12</v>
      </c>
      <c r="G9" s="136">
        <v>3</v>
      </c>
      <c r="H9" s="77">
        <f t="shared" ref="H9:H28" si="3">(G9/G$29)*100</f>
        <v>0.23790642347343377</v>
      </c>
      <c r="I9" s="77">
        <f t="shared" ref="I9:I29" si="4">(G9/G$30)*100000</f>
        <v>3.0891211450342375</v>
      </c>
      <c r="J9" s="140">
        <v>11</v>
      </c>
      <c r="K9" s="136">
        <v>3</v>
      </c>
      <c r="L9" s="77">
        <f t="shared" ref="L9:L28" si="5">(K9/K$29)*100</f>
        <v>0.23382696804364772</v>
      </c>
      <c r="M9" s="77">
        <f t="shared" ref="M9:M29" si="6">(K9/K$30)*100000</f>
        <v>2.9289438228574776</v>
      </c>
      <c r="N9" s="139">
        <v>11</v>
      </c>
      <c r="O9" s="69"/>
      <c r="AD9" s="90"/>
      <c r="AE9" s="90"/>
    </row>
    <row r="10" spans="1:31" ht="25.5" customHeight="1" x14ac:dyDescent="0.2">
      <c r="A10" s="134" t="s">
        <v>5</v>
      </c>
      <c r="B10" s="75" t="s">
        <v>107</v>
      </c>
      <c r="C10" s="136">
        <f t="shared" si="0"/>
        <v>753</v>
      </c>
      <c r="D10" s="77">
        <f t="shared" si="1"/>
        <v>29.599056603773583</v>
      </c>
      <c r="E10" s="77">
        <f t="shared" si="2"/>
        <v>377.36605509644636</v>
      </c>
      <c r="F10" s="140">
        <v>2</v>
      </c>
      <c r="G10" s="138">
        <v>435</v>
      </c>
      <c r="H10" s="77">
        <f t="shared" si="3"/>
        <v>34.496431403647897</v>
      </c>
      <c r="I10" s="77">
        <f t="shared" si="4"/>
        <v>447.92256602996446</v>
      </c>
      <c r="J10" s="140">
        <v>2</v>
      </c>
      <c r="K10" s="138">
        <v>318</v>
      </c>
      <c r="L10" s="77">
        <f t="shared" si="5"/>
        <v>24.785658612626658</v>
      </c>
      <c r="M10" s="77">
        <f t="shared" si="6"/>
        <v>310.46804522289261</v>
      </c>
      <c r="N10" s="140">
        <v>2</v>
      </c>
      <c r="O10" s="69"/>
      <c r="AD10" s="90"/>
      <c r="AE10" s="90"/>
    </row>
    <row r="11" spans="1:31" ht="25.5" customHeight="1" x14ac:dyDescent="0.2">
      <c r="A11" s="134" t="s">
        <v>6</v>
      </c>
      <c r="B11" s="75" t="s">
        <v>108</v>
      </c>
      <c r="C11" s="136">
        <f t="shared" si="0"/>
        <v>1</v>
      </c>
      <c r="D11" s="77">
        <f t="shared" si="1"/>
        <v>3.9308176100628936E-2</v>
      </c>
      <c r="E11" s="77">
        <f t="shared" si="2"/>
        <v>0.50115013957031385</v>
      </c>
      <c r="F11" s="139">
        <v>14</v>
      </c>
      <c r="G11" s="136">
        <v>0</v>
      </c>
      <c r="H11" s="77">
        <f t="shared" si="3"/>
        <v>0</v>
      </c>
      <c r="I11" s="77">
        <f t="shared" si="4"/>
        <v>0</v>
      </c>
      <c r="J11" s="139"/>
      <c r="K11" s="136">
        <v>1</v>
      </c>
      <c r="L11" s="77">
        <f t="shared" si="5"/>
        <v>7.7942322681215898E-2</v>
      </c>
      <c r="M11" s="77">
        <f t="shared" si="6"/>
        <v>0.97631460761915911</v>
      </c>
      <c r="N11" s="140">
        <v>13</v>
      </c>
      <c r="O11" s="69"/>
      <c r="AD11" s="90"/>
      <c r="AE11" s="90"/>
    </row>
    <row r="12" spans="1:31" ht="25.5" customHeight="1" x14ac:dyDescent="0.2">
      <c r="A12" s="134" t="s">
        <v>7</v>
      </c>
      <c r="B12" s="75" t="s">
        <v>109</v>
      </c>
      <c r="C12" s="136">
        <f t="shared" si="0"/>
        <v>157</v>
      </c>
      <c r="D12" s="77">
        <f t="shared" si="1"/>
        <v>6.1713836477987423</v>
      </c>
      <c r="E12" s="77">
        <f t="shared" si="2"/>
        <v>78.680571912539278</v>
      </c>
      <c r="F12" s="139">
        <v>3</v>
      </c>
      <c r="G12" s="136">
        <v>55</v>
      </c>
      <c r="H12" s="77">
        <f t="shared" si="3"/>
        <v>4.361617763679619</v>
      </c>
      <c r="I12" s="77">
        <f t="shared" si="4"/>
        <v>56.633887658961022</v>
      </c>
      <c r="J12" s="140">
        <v>4</v>
      </c>
      <c r="K12" s="136">
        <v>102</v>
      </c>
      <c r="L12" s="77">
        <f t="shared" si="5"/>
        <v>7.9501169134840222</v>
      </c>
      <c r="M12" s="77">
        <f t="shared" si="6"/>
        <v>99.58408997715425</v>
      </c>
      <c r="N12" s="139">
        <v>3</v>
      </c>
      <c r="O12" s="80"/>
      <c r="AD12" s="90"/>
      <c r="AE12" s="90"/>
    </row>
    <row r="13" spans="1:31" ht="25.5" customHeight="1" x14ac:dyDescent="0.2">
      <c r="A13" s="134" t="s">
        <v>8</v>
      </c>
      <c r="B13" s="75" t="s">
        <v>110</v>
      </c>
      <c r="C13" s="136">
        <f t="shared" si="0"/>
        <v>87</v>
      </c>
      <c r="D13" s="77">
        <f t="shared" si="1"/>
        <v>3.4198113207547167</v>
      </c>
      <c r="E13" s="77">
        <f t="shared" si="2"/>
        <v>43.600062142617311</v>
      </c>
      <c r="F13" s="139">
        <v>5</v>
      </c>
      <c r="G13" s="136">
        <v>31</v>
      </c>
      <c r="H13" s="77">
        <f t="shared" si="3"/>
        <v>2.4583663758921492</v>
      </c>
      <c r="I13" s="77">
        <f t="shared" si="4"/>
        <v>31.920918498687122</v>
      </c>
      <c r="J13" s="139">
        <v>7</v>
      </c>
      <c r="K13" s="136">
        <v>56</v>
      </c>
      <c r="L13" s="77">
        <f t="shared" si="5"/>
        <v>4.3647700701480909</v>
      </c>
      <c r="M13" s="77">
        <f t="shared" si="6"/>
        <v>54.673618026672919</v>
      </c>
      <c r="N13" s="139">
        <v>4</v>
      </c>
      <c r="O13" s="80"/>
      <c r="AD13" s="90"/>
      <c r="AE13" s="90"/>
    </row>
    <row r="14" spans="1:31" ht="25.5" customHeight="1" x14ac:dyDescent="0.2">
      <c r="A14" s="134" t="s">
        <v>9</v>
      </c>
      <c r="B14" s="75" t="s">
        <v>111</v>
      </c>
      <c r="C14" s="136">
        <f t="shared" si="0"/>
        <v>47</v>
      </c>
      <c r="D14" s="77">
        <f t="shared" si="1"/>
        <v>1.8474842767295596</v>
      </c>
      <c r="E14" s="77">
        <f t="shared" si="2"/>
        <v>23.554056559804753</v>
      </c>
      <c r="F14" s="139">
        <v>9</v>
      </c>
      <c r="G14" s="136">
        <v>19</v>
      </c>
      <c r="H14" s="77">
        <f t="shared" si="3"/>
        <v>1.5067406819984139</v>
      </c>
      <c r="I14" s="77">
        <f t="shared" si="4"/>
        <v>19.564433918550172</v>
      </c>
      <c r="J14" s="140">
        <v>9</v>
      </c>
      <c r="K14" s="136">
        <v>28</v>
      </c>
      <c r="L14" s="77">
        <f t="shared" si="5"/>
        <v>2.1823850350740455</v>
      </c>
      <c r="M14" s="77">
        <f t="shared" si="6"/>
        <v>27.33680901333646</v>
      </c>
      <c r="N14" s="139">
        <v>8</v>
      </c>
      <c r="O14" s="80"/>
      <c r="AD14" s="90"/>
      <c r="AE14" s="90"/>
    </row>
    <row r="15" spans="1:31" ht="25.5" customHeight="1" x14ac:dyDescent="0.2">
      <c r="A15" s="13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  <c r="AD15" s="90"/>
      <c r="AE15" s="90"/>
    </row>
    <row r="16" spans="1:31" ht="25.5" customHeight="1" x14ac:dyDescent="0.2">
      <c r="A16" s="13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  <c r="AD16" s="90"/>
      <c r="AE16" s="90"/>
    </row>
    <row r="17" spans="1:31" ht="25.5" customHeight="1" x14ac:dyDescent="0.2">
      <c r="A17" s="134" t="s">
        <v>11</v>
      </c>
      <c r="B17" s="75" t="s">
        <v>114</v>
      </c>
      <c r="C17" s="136">
        <f t="shared" si="0"/>
        <v>1090</v>
      </c>
      <c r="D17" s="77">
        <f t="shared" si="1"/>
        <v>42.845911949685537</v>
      </c>
      <c r="E17" s="77">
        <f t="shared" si="2"/>
        <v>546.25365213164207</v>
      </c>
      <c r="F17" s="139">
        <v>1</v>
      </c>
      <c r="G17" s="136">
        <v>496</v>
      </c>
      <c r="H17" s="77">
        <f t="shared" si="3"/>
        <v>39.333862014274388</v>
      </c>
      <c r="I17" s="77">
        <f t="shared" si="4"/>
        <v>510.73469597899395</v>
      </c>
      <c r="J17" s="139">
        <v>1</v>
      </c>
      <c r="K17" s="136">
        <v>594</v>
      </c>
      <c r="L17" s="77">
        <f t="shared" si="5"/>
        <v>46.297739672642244</v>
      </c>
      <c r="M17" s="77">
        <f t="shared" si="6"/>
        <v>579.93087692578058</v>
      </c>
      <c r="N17" s="139">
        <v>1</v>
      </c>
      <c r="O17" s="80"/>
      <c r="AD17" s="90"/>
      <c r="AE17" s="90"/>
    </row>
    <row r="18" spans="1:31" ht="25.5" customHeight="1" x14ac:dyDescent="0.2">
      <c r="A18" s="134" t="s">
        <v>12</v>
      </c>
      <c r="B18" s="75" t="s">
        <v>115</v>
      </c>
      <c r="C18" s="136">
        <f t="shared" si="0"/>
        <v>81</v>
      </c>
      <c r="D18" s="77">
        <f t="shared" si="1"/>
        <v>3.1839622641509435</v>
      </c>
      <c r="E18" s="77">
        <f t="shared" si="2"/>
        <v>40.593161305195423</v>
      </c>
      <c r="F18" s="139">
        <v>7</v>
      </c>
      <c r="G18" s="136">
        <v>48</v>
      </c>
      <c r="H18" s="77">
        <f t="shared" si="3"/>
        <v>3.8065027755749403</v>
      </c>
      <c r="I18" s="77">
        <f t="shared" si="4"/>
        <v>49.4259383205478</v>
      </c>
      <c r="J18" s="140">
        <v>6</v>
      </c>
      <c r="K18" s="136">
        <v>33</v>
      </c>
      <c r="L18" s="77">
        <f t="shared" si="5"/>
        <v>2.5720966484801244</v>
      </c>
      <c r="M18" s="77">
        <f t="shared" si="6"/>
        <v>32.218382051432251</v>
      </c>
      <c r="N18" s="140">
        <v>7</v>
      </c>
      <c r="O18" s="80"/>
      <c r="AD18" s="90"/>
      <c r="AE18" s="90"/>
    </row>
    <row r="19" spans="1:31" ht="25.5" customHeight="1" x14ac:dyDescent="0.2">
      <c r="A19" s="134" t="s">
        <v>13</v>
      </c>
      <c r="B19" s="75" t="s">
        <v>116</v>
      </c>
      <c r="C19" s="136">
        <f t="shared" si="0"/>
        <v>82</v>
      </c>
      <c r="D19" s="77">
        <f t="shared" si="1"/>
        <v>3.2232704402515724</v>
      </c>
      <c r="E19" s="77">
        <f t="shared" si="2"/>
        <v>41.094311444765736</v>
      </c>
      <c r="F19" s="140">
        <v>6</v>
      </c>
      <c r="G19" s="136">
        <v>49</v>
      </c>
      <c r="H19" s="77">
        <f t="shared" si="3"/>
        <v>3.8858049167327517</v>
      </c>
      <c r="I19" s="77">
        <f t="shared" si="4"/>
        <v>50.455645368892547</v>
      </c>
      <c r="J19" s="139">
        <v>5</v>
      </c>
      <c r="K19" s="136">
        <v>33</v>
      </c>
      <c r="L19" s="77">
        <f t="shared" si="5"/>
        <v>2.5720966484801244</v>
      </c>
      <c r="M19" s="77">
        <f t="shared" si="6"/>
        <v>32.218382051432251</v>
      </c>
      <c r="N19" s="139">
        <v>7</v>
      </c>
      <c r="O19" s="80"/>
      <c r="AD19" s="90"/>
      <c r="AE19" s="90"/>
    </row>
    <row r="20" spans="1:31" ht="25.5" customHeight="1" x14ac:dyDescent="0.2">
      <c r="A20" s="134" t="s">
        <v>14</v>
      </c>
      <c r="B20" s="75" t="s">
        <v>117</v>
      </c>
      <c r="C20" s="136">
        <f t="shared" si="0"/>
        <v>1</v>
      </c>
      <c r="D20" s="77">
        <f t="shared" si="1"/>
        <v>3.9308176100628936E-2</v>
      </c>
      <c r="E20" s="77">
        <f t="shared" si="2"/>
        <v>0.50115013957031385</v>
      </c>
      <c r="F20" s="139">
        <v>14</v>
      </c>
      <c r="G20" s="136">
        <v>0</v>
      </c>
      <c r="H20" s="77">
        <f t="shared" si="3"/>
        <v>0</v>
      </c>
      <c r="I20" s="77">
        <f t="shared" si="4"/>
        <v>0</v>
      </c>
      <c r="J20" s="139"/>
      <c r="K20" s="136">
        <v>1</v>
      </c>
      <c r="L20" s="77">
        <f t="shared" si="5"/>
        <v>7.7942322681215898E-2</v>
      </c>
      <c r="M20" s="77">
        <f t="shared" si="6"/>
        <v>0.97631460761915911</v>
      </c>
      <c r="N20" s="139">
        <v>13</v>
      </c>
      <c r="O20" s="80"/>
      <c r="AD20" s="90"/>
      <c r="AE20" s="90"/>
    </row>
    <row r="21" spans="1:31" ht="25.5" customHeight="1" x14ac:dyDescent="0.2">
      <c r="A21" s="134" t="s">
        <v>15</v>
      </c>
      <c r="B21" s="75" t="s">
        <v>118</v>
      </c>
      <c r="C21" s="136">
        <f t="shared" si="0"/>
        <v>4</v>
      </c>
      <c r="D21" s="77">
        <f t="shared" si="1"/>
        <v>0.15723270440251574</v>
      </c>
      <c r="E21" s="77">
        <f t="shared" si="2"/>
        <v>2.0046005582812554</v>
      </c>
      <c r="F21" s="140">
        <v>13</v>
      </c>
      <c r="G21" s="136">
        <v>1</v>
      </c>
      <c r="H21" s="77">
        <f t="shared" si="3"/>
        <v>7.9302141157811257E-2</v>
      </c>
      <c r="I21" s="77">
        <f t="shared" si="4"/>
        <v>1.0297070483447459</v>
      </c>
      <c r="J21" s="140">
        <v>13</v>
      </c>
      <c r="K21" s="136">
        <v>3</v>
      </c>
      <c r="L21" s="77">
        <f t="shared" si="5"/>
        <v>0.23382696804364772</v>
      </c>
      <c r="M21" s="77">
        <f t="shared" si="6"/>
        <v>2.9289438228574776</v>
      </c>
      <c r="N21" s="139">
        <v>11</v>
      </c>
      <c r="O21" s="80"/>
      <c r="AD21" s="90"/>
      <c r="AE21" s="90"/>
    </row>
    <row r="22" spans="1:31" ht="25.5" customHeight="1" x14ac:dyDescent="0.2">
      <c r="A22" s="134" t="s">
        <v>16</v>
      </c>
      <c r="B22" s="75" t="s">
        <v>119</v>
      </c>
      <c r="C22" s="136">
        <f t="shared" si="0"/>
        <v>66</v>
      </c>
      <c r="D22" s="77">
        <f t="shared" si="1"/>
        <v>2.5943396226415096</v>
      </c>
      <c r="E22" s="77">
        <f t="shared" si="2"/>
        <v>33.075909211640713</v>
      </c>
      <c r="F22" s="140">
        <v>8</v>
      </c>
      <c r="G22" s="136">
        <v>31</v>
      </c>
      <c r="H22" s="77">
        <f t="shared" si="3"/>
        <v>2.4583663758921492</v>
      </c>
      <c r="I22" s="77">
        <f t="shared" si="4"/>
        <v>31.920918498687122</v>
      </c>
      <c r="J22" s="140">
        <v>7</v>
      </c>
      <c r="K22" s="136">
        <v>35</v>
      </c>
      <c r="L22" s="77">
        <f t="shared" si="5"/>
        <v>2.7279812938425563</v>
      </c>
      <c r="M22" s="77">
        <f t="shared" si="6"/>
        <v>34.171011266670575</v>
      </c>
      <c r="N22" s="139">
        <v>6</v>
      </c>
      <c r="O22" s="80"/>
      <c r="AD22" s="90"/>
      <c r="AE22" s="90"/>
    </row>
    <row r="23" spans="1:31" ht="25.5" customHeight="1" x14ac:dyDescent="0.2">
      <c r="A23" s="13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  <c r="AD23" s="90"/>
      <c r="AE23" s="90"/>
    </row>
    <row r="24" spans="1:31" ht="25.5" customHeight="1" x14ac:dyDescent="0.2">
      <c r="A24" s="134" t="s">
        <v>18</v>
      </c>
      <c r="B24" s="75" t="s">
        <v>121</v>
      </c>
      <c r="C24" s="136">
        <f t="shared" si="0"/>
        <v>7</v>
      </c>
      <c r="D24" s="77">
        <f t="shared" si="1"/>
        <v>0.27515723270440251</v>
      </c>
      <c r="E24" s="77">
        <f t="shared" si="2"/>
        <v>3.5080509769921968</v>
      </c>
      <c r="F24" s="139">
        <v>11</v>
      </c>
      <c r="G24" s="136">
        <v>5</v>
      </c>
      <c r="H24" s="77">
        <f t="shared" si="3"/>
        <v>0.39651070578905628</v>
      </c>
      <c r="I24" s="77">
        <f t="shared" si="4"/>
        <v>5.1485352417237298</v>
      </c>
      <c r="J24" s="139">
        <v>10</v>
      </c>
      <c r="K24" s="136">
        <v>2</v>
      </c>
      <c r="L24" s="77">
        <f t="shared" si="5"/>
        <v>0.1558846453624318</v>
      </c>
      <c r="M24" s="77">
        <f t="shared" si="6"/>
        <v>1.9526292152383182</v>
      </c>
      <c r="N24" s="140">
        <v>12</v>
      </c>
      <c r="O24" s="80"/>
      <c r="AD24" s="90"/>
      <c r="AE24" s="90"/>
    </row>
    <row r="25" spans="1:31" ht="25.5" customHeight="1" x14ac:dyDescent="0.2">
      <c r="A25" s="134" t="s">
        <v>19</v>
      </c>
      <c r="B25" s="75" t="s">
        <v>125</v>
      </c>
      <c r="C25" s="136">
        <f t="shared" si="0"/>
        <v>4</v>
      </c>
      <c r="D25" s="77">
        <f t="shared" si="1"/>
        <v>0.15723270440251574</v>
      </c>
      <c r="E25" s="77">
        <f t="shared" si="2"/>
        <v>2.0046005582812554</v>
      </c>
      <c r="F25" s="139">
        <v>13</v>
      </c>
      <c r="G25" s="136">
        <v>1</v>
      </c>
      <c r="H25" s="77">
        <f t="shared" si="3"/>
        <v>7.9302141157811257E-2</v>
      </c>
      <c r="I25" s="77">
        <f t="shared" si="4"/>
        <v>1.0297070483447459</v>
      </c>
      <c r="J25" s="139">
        <v>13</v>
      </c>
      <c r="K25" s="136">
        <v>3</v>
      </c>
      <c r="L25" s="77">
        <f t="shared" si="5"/>
        <v>0.23382696804364772</v>
      </c>
      <c r="M25" s="77">
        <f t="shared" si="6"/>
        <v>2.9289438228574776</v>
      </c>
      <c r="N25" s="139">
        <v>11</v>
      </c>
      <c r="O25" s="80"/>
      <c r="AD25" s="90"/>
      <c r="AE25" s="90"/>
    </row>
    <row r="26" spans="1:31" ht="25.5" customHeight="1" x14ac:dyDescent="0.2">
      <c r="A26" s="134" t="s">
        <v>20</v>
      </c>
      <c r="B26" s="75" t="s">
        <v>122</v>
      </c>
      <c r="C26" s="136">
        <f t="shared" si="0"/>
        <v>7</v>
      </c>
      <c r="D26" s="77">
        <f t="shared" si="1"/>
        <v>0.27515723270440251</v>
      </c>
      <c r="E26" s="77">
        <f t="shared" si="2"/>
        <v>3.5080509769921968</v>
      </c>
      <c r="F26" s="139">
        <v>11</v>
      </c>
      <c r="G26" s="136">
        <v>2</v>
      </c>
      <c r="H26" s="77">
        <f t="shared" si="3"/>
        <v>0.15860428231562251</v>
      </c>
      <c r="I26" s="77">
        <f t="shared" si="4"/>
        <v>2.0594140966894918</v>
      </c>
      <c r="J26" s="139">
        <v>12</v>
      </c>
      <c r="K26" s="136">
        <v>5</v>
      </c>
      <c r="L26" s="77">
        <f t="shared" si="5"/>
        <v>0.38971161340607952</v>
      </c>
      <c r="M26" s="77">
        <f t="shared" si="6"/>
        <v>4.8815730380957953</v>
      </c>
      <c r="N26" s="140">
        <v>10</v>
      </c>
      <c r="O26" s="80"/>
      <c r="AD26" s="90"/>
      <c r="AE26" s="90"/>
    </row>
    <row r="27" spans="1:31" ht="25.5" customHeight="1" x14ac:dyDescent="0.2">
      <c r="A27" s="134" t="s">
        <v>21</v>
      </c>
      <c r="B27" s="75" t="s">
        <v>123</v>
      </c>
      <c r="C27" s="136">
        <f t="shared" si="0"/>
        <v>109</v>
      </c>
      <c r="D27" s="77">
        <f t="shared" si="1"/>
        <v>4.2845911949685531</v>
      </c>
      <c r="E27" s="77">
        <f t="shared" si="2"/>
        <v>54.625365213164208</v>
      </c>
      <c r="F27" s="140">
        <v>4</v>
      </c>
      <c r="G27" s="136">
        <v>65</v>
      </c>
      <c r="H27" s="77">
        <f t="shared" si="3"/>
        <v>5.1546391752577314</v>
      </c>
      <c r="I27" s="77">
        <f t="shared" si="4"/>
        <v>66.930958142408485</v>
      </c>
      <c r="J27" s="139">
        <v>3</v>
      </c>
      <c r="K27" s="136">
        <v>44</v>
      </c>
      <c r="L27" s="77">
        <f t="shared" si="5"/>
        <v>3.4294621979734998</v>
      </c>
      <c r="M27" s="77">
        <f t="shared" si="6"/>
        <v>42.957842735243005</v>
      </c>
      <c r="N27" s="140">
        <v>5</v>
      </c>
      <c r="O27" s="80"/>
      <c r="AD27" s="90"/>
      <c r="AE27" s="90"/>
    </row>
    <row r="28" spans="1:31" ht="25.5" customHeight="1" x14ac:dyDescent="0.2">
      <c r="A28" s="124" t="s">
        <v>46</v>
      </c>
      <c r="B28" s="75" t="s">
        <v>124</v>
      </c>
      <c r="C28" s="136">
        <f t="shared" si="0"/>
        <v>42</v>
      </c>
      <c r="D28" s="77">
        <f t="shared" si="1"/>
        <v>1.6509433962264151</v>
      </c>
      <c r="E28" s="77">
        <f t="shared" si="2"/>
        <v>21.048305861953182</v>
      </c>
      <c r="F28" s="140">
        <v>10</v>
      </c>
      <c r="G28" s="136">
        <v>20</v>
      </c>
      <c r="H28" s="77">
        <f t="shared" si="3"/>
        <v>1.5860428231562251</v>
      </c>
      <c r="I28" s="77">
        <f t="shared" si="4"/>
        <v>20.594140966894919</v>
      </c>
      <c r="J28" s="139">
        <v>8</v>
      </c>
      <c r="K28" s="136">
        <v>22</v>
      </c>
      <c r="L28" s="77">
        <f t="shared" si="5"/>
        <v>1.7147310989867499</v>
      </c>
      <c r="M28" s="77">
        <f t="shared" si="6"/>
        <v>21.478921367621503</v>
      </c>
      <c r="N28" s="140">
        <v>9</v>
      </c>
      <c r="O28" s="80"/>
      <c r="AD28" s="90"/>
      <c r="AE28" s="90"/>
    </row>
    <row r="29" spans="1:31" ht="25.5" customHeight="1" x14ac:dyDescent="0.2">
      <c r="A29" s="157"/>
      <c r="B29" s="123" t="s">
        <v>133</v>
      </c>
      <c r="C29" s="76">
        <f>SUM(C9:C28)</f>
        <v>2544</v>
      </c>
      <c r="D29" s="82">
        <f>SUM(D9:D28)</f>
        <v>100.00000000000001</v>
      </c>
      <c r="E29" s="77">
        <f t="shared" si="2"/>
        <v>1274.9259550668785</v>
      </c>
      <c r="F29" s="132"/>
      <c r="G29" s="76">
        <f>SUM(G9:G28)</f>
        <v>1261</v>
      </c>
      <c r="H29" s="82">
        <f>SUM(H9:H28)</f>
        <v>100</v>
      </c>
      <c r="I29" s="77">
        <f t="shared" si="4"/>
        <v>1298.4605879627245</v>
      </c>
      <c r="J29" s="132"/>
      <c r="K29" s="137">
        <f>SUM(K9:K28)</f>
        <v>1283</v>
      </c>
      <c r="L29" s="82">
        <f>SUM(L9:L28)</f>
        <v>100.00000000000001</v>
      </c>
      <c r="M29" s="77">
        <f t="shared" si="6"/>
        <v>1252.6116415753811</v>
      </c>
      <c r="N29" s="132"/>
    </row>
    <row r="30" spans="1:31" x14ac:dyDescent="0.2">
      <c r="B30" s="159" t="s">
        <v>132</v>
      </c>
      <c r="C30" s="125">
        <f>G30+K30</f>
        <v>199541</v>
      </c>
      <c r="D30" s="125"/>
      <c r="E30" s="90"/>
      <c r="F30" s="126"/>
      <c r="G30" s="90">
        <v>97115</v>
      </c>
      <c r="H30" s="125"/>
      <c r="I30" s="90"/>
      <c r="J30" s="126"/>
      <c r="K30" s="90">
        <v>102426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6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C3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/>
    </sheetView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29" x14ac:dyDescent="0.2">
      <c r="A1" s="131" t="s">
        <v>45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29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29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29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29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29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29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29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29" ht="25.5" customHeight="1" x14ac:dyDescent="0.2">
      <c r="A9" s="124" t="s">
        <v>4</v>
      </c>
      <c r="B9" s="75" t="s">
        <v>106</v>
      </c>
      <c r="C9" s="136">
        <f t="shared" ref="C9:C28" si="0">G9+K9</f>
        <v>0</v>
      </c>
      <c r="D9" s="77">
        <f>(C9/C$29)*100</f>
        <v>0</v>
      </c>
      <c r="E9" s="77">
        <f>(C9/C$30)*100000</f>
        <v>0</v>
      </c>
      <c r="F9" s="139"/>
      <c r="G9" s="136">
        <v>0</v>
      </c>
      <c r="H9" s="77">
        <f>(G9/G$29)*100</f>
        <v>0</v>
      </c>
      <c r="I9" s="77">
        <f>(G9/G$30)*100000</f>
        <v>0</v>
      </c>
      <c r="J9" s="139"/>
      <c r="K9" s="136">
        <v>0</v>
      </c>
      <c r="L9" s="77">
        <f>(K9/K$29)*100</f>
        <v>0</v>
      </c>
      <c r="M9" s="77">
        <f>(K9/K$30)*100000</f>
        <v>0</v>
      </c>
      <c r="N9" s="140"/>
      <c r="AB9" s="90"/>
      <c r="AC9" s="90"/>
    </row>
    <row r="10" spans="1:29" ht="25.5" customHeight="1" x14ac:dyDescent="0.2">
      <c r="A10" s="124" t="s">
        <v>5</v>
      </c>
      <c r="B10" s="75" t="s">
        <v>107</v>
      </c>
      <c r="C10" s="136">
        <f t="shared" si="0"/>
        <v>385</v>
      </c>
      <c r="D10" s="77">
        <f t="shared" ref="D10:D28" si="1">(C10/C$29)*100</f>
        <v>28.308823529411764</v>
      </c>
      <c r="E10" s="77">
        <f t="shared" ref="E10:E29" si="2">(C10/C$30)*100000</f>
        <v>333.7089364652856</v>
      </c>
      <c r="F10" s="140">
        <v>2</v>
      </c>
      <c r="G10" s="138">
        <v>213</v>
      </c>
      <c r="H10" s="77">
        <f t="shared" ref="H10:H28" si="3">(G10/G$29)*100</f>
        <v>32.32169954476479</v>
      </c>
      <c r="I10" s="77">
        <f t="shared" ref="I10:I29" si="4">(G10/G$30)*100000</f>
        <v>377.76674233825196</v>
      </c>
      <c r="J10" s="140">
        <v>2</v>
      </c>
      <c r="K10" s="138">
        <v>172</v>
      </c>
      <c r="L10" s="77">
        <f t="shared" ref="L10:L28" si="5">(K10/K$29)*100</f>
        <v>24.536376604850211</v>
      </c>
      <c r="M10" s="77">
        <f t="shared" ref="M10:M29" si="6">(K10/K$30)*100000</f>
        <v>291.59461567151527</v>
      </c>
      <c r="N10" s="140">
        <v>2</v>
      </c>
      <c r="AB10" s="90"/>
      <c r="AC10" s="90"/>
    </row>
    <row r="11" spans="1:29" ht="25.5" customHeight="1" x14ac:dyDescent="0.2">
      <c r="A11" s="124" t="s">
        <v>6</v>
      </c>
      <c r="B11" s="75" t="s">
        <v>108</v>
      </c>
      <c r="C11" s="136">
        <f t="shared" si="0"/>
        <v>0</v>
      </c>
      <c r="D11" s="77">
        <f t="shared" si="1"/>
        <v>0</v>
      </c>
      <c r="E11" s="77">
        <f t="shared" si="2"/>
        <v>0</v>
      </c>
      <c r="F11" s="139"/>
      <c r="G11" s="136">
        <v>0</v>
      </c>
      <c r="H11" s="77">
        <f t="shared" si="3"/>
        <v>0</v>
      </c>
      <c r="I11" s="77">
        <f t="shared" si="4"/>
        <v>0</v>
      </c>
      <c r="J11" s="140"/>
      <c r="K11" s="136">
        <v>0</v>
      </c>
      <c r="L11" s="77">
        <f t="shared" si="5"/>
        <v>0</v>
      </c>
      <c r="M11" s="77">
        <f t="shared" si="6"/>
        <v>0</v>
      </c>
      <c r="N11" s="139"/>
      <c r="AB11" s="90"/>
      <c r="AC11" s="90"/>
    </row>
    <row r="12" spans="1:29" ht="25.5" customHeight="1" x14ac:dyDescent="0.2">
      <c r="A12" s="124" t="s">
        <v>7</v>
      </c>
      <c r="B12" s="75" t="s">
        <v>109</v>
      </c>
      <c r="C12" s="136">
        <f t="shared" si="0"/>
        <v>107</v>
      </c>
      <c r="D12" s="77">
        <f t="shared" si="1"/>
        <v>7.867647058823529</v>
      </c>
      <c r="E12" s="77">
        <f t="shared" si="2"/>
        <v>92.745081043598859</v>
      </c>
      <c r="F12" s="139">
        <v>3</v>
      </c>
      <c r="G12" s="136">
        <v>55</v>
      </c>
      <c r="H12" s="77">
        <f t="shared" si="3"/>
        <v>8.3459787556904406</v>
      </c>
      <c r="I12" s="77">
        <f t="shared" si="4"/>
        <v>97.545402951191818</v>
      </c>
      <c r="J12" s="139">
        <v>3</v>
      </c>
      <c r="K12" s="136">
        <v>52</v>
      </c>
      <c r="L12" s="77">
        <f t="shared" si="5"/>
        <v>7.4179743223965771</v>
      </c>
      <c r="M12" s="77">
        <f t="shared" si="6"/>
        <v>88.156511714644154</v>
      </c>
      <c r="N12" s="139">
        <v>3</v>
      </c>
      <c r="O12" s="80"/>
      <c r="AB12" s="90"/>
      <c r="AC12" s="90"/>
    </row>
    <row r="13" spans="1:29" ht="25.5" customHeight="1" x14ac:dyDescent="0.2">
      <c r="A13" s="124" t="s">
        <v>8</v>
      </c>
      <c r="B13" s="75" t="s">
        <v>110</v>
      </c>
      <c r="C13" s="136">
        <f t="shared" si="0"/>
        <v>40</v>
      </c>
      <c r="D13" s="77">
        <f t="shared" si="1"/>
        <v>2.9411764705882351</v>
      </c>
      <c r="E13" s="77">
        <f t="shared" si="2"/>
        <v>34.671058334055651</v>
      </c>
      <c r="F13" s="140">
        <v>6</v>
      </c>
      <c r="G13" s="136">
        <v>13</v>
      </c>
      <c r="H13" s="77">
        <f t="shared" si="3"/>
        <v>1.9726858877086493</v>
      </c>
      <c r="I13" s="77">
        <f t="shared" si="4"/>
        <v>23.056186152099887</v>
      </c>
      <c r="J13" s="140">
        <v>8</v>
      </c>
      <c r="K13" s="136">
        <v>27</v>
      </c>
      <c r="L13" s="77">
        <f t="shared" si="5"/>
        <v>3.8516405135520682</v>
      </c>
      <c r="M13" s="77">
        <f t="shared" si="6"/>
        <v>45.773573390296001</v>
      </c>
      <c r="N13" s="140">
        <v>4</v>
      </c>
      <c r="O13" s="80"/>
      <c r="AB13" s="90"/>
      <c r="AC13" s="90"/>
    </row>
    <row r="14" spans="1:29" ht="25.5" customHeight="1" x14ac:dyDescent="0.2">
      <c r="A14" s="124" t="s">
        <v>9</v>
      </c>
      <c r="B14" s="75" t="s">
        <v>111</v>
      </c>
      <c r="C14" s="136">
        <f t="shared" si="0"/>
        <v>34</v>
      </c>
      <c r="D14" s="77">
        <f t="shared" si="1"/>
        <v>2.5</v>
      </c>
      <c r="E14" s="77">
        <f t="shared" si="2"/>
        <v>29.470399583947302</v>
      </c>
      <c r="F14" s="139">
        <v>7</v>
      </c>
      <c r="G14" s="136">
        <v>16</v>
      </c>
      <c r="H14" s="77">
        <f t="shared" si="3"/>
        <v>2.4279210925644916</v>
      </c>
      <c r="I14" s="77">
        <f t="shared" si="4"/>
        <v>28.376844494892168</v>
      </c>
      <c r="J14" s="139">
        <v>7</v>
      </c>
      <c r="K14" s="136">
        <v>18</v>
      </c>
      <c r="L14" s="77">
        <f t="shared" si="5"/>
        <v>2.5677603423680457</v>
      </c>
      <c r="M14" s="77">
        <f t="shared" si="6"/>
        <v>30.515715593530668</v>
      </c>
      <c r="N14" s="139">
        <v>7</v>
      </c>
      <c r="O14" s="80"/>
      <c r="AB14" s="90"/>
      <c r="AC14" s="90"/>
    </row>
    <row r="15" spans="1:29" ht="25.5" customHeight="1" x14ac:dyDescent="0.2">
      <c r="A15" s="12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  <c r="AB15" s="90"/>
      <c r="AC15" s="90"/>
    </row>
    <row r="16" spans="1:29" ht="25.5" customHeight="1" x14ac:dyDescent="0.2">
      <c r="A16" s="12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  <c r="AB16" s="90"/>
      <c r="AC16" s="90"/>
    </row>
    <row r="17" spans="1:29" ht="25.5" customHeight="1" x14ac:dyDescent="0.2">
      <c r="A17" s="124" t="s">
        <v>11</v>
      </c>
      <c r="B17" s="75" t="s">
        <v>114</v>
      </c>
      <c r="C17" s="136">
        <f t="shared" si="0"/>
        <v>593</v>
      </c>
      <c r="D17" s="77">
        <f t="shared" si="1"/>
        <v>43.602941176470587</v>
      </c>
      <c r="E17" s="77">
        <f t="shared" si="2"/>
        <v>513.99843980237495</v>
      </c>
      <c r="F17" s="139">
        <v>1</v>
      </c>
      <c r="G17" s="136">
        <v>251</v>
      </c>
      <c r="H17" s="77">
        <f t="shared" si="3"/>
        <v>38.088012139605468</v>
      </c>
      <c r="I17" s="77">
        <f t="shared" si="4"/>
        <v>445.16174801362092</v>
      </c>
      <c r="J17" s="139">
        <v>1</v>
      </c>
      <c r="K17" s="136">
        <v>342</v>
      </c>
      <c r="L17" s="77">
        <f t="shared" si="5"/>
        <v>48.787446504992865</v>
      </c>
      <c r="M17" s="77">
        <f t="shared" si="6"/>
        <v>579.79859627708265</v>
      </c>
      <c r="N17" s="139">
        <v>1</v>
      </c>
      <c r="O17" s="80"/>
      <c r="AB17" s="90"/>
      <c r="AC17" s="90"/>
    </row>
    <row r="18" spans="1:29" ht="25.5" customHeight="1" x14ac:dyDescent="0.2">
      <c r="A18" s="124" t="s">
        <v>12</v>
      </c>
      <c r="B18" s="75" t="s">
        <v>115</v>
      </c>
      <c r="C18" s="136">
        <f t="shared" si="0"/>
        <v>49</v>
      </c>
      <c r="D18" s="77">
        <f t="shared" si="1"/>
        <v>3.6029411764705879</v>
      </c>
      <c r="E18" s="77">
        <f t="shared" si="2"/>
        <v>42.47204645921817</v>
      </c>
      <c r="F18" s="139">
        <v>4</v>
      </c>
      <c r="G18" s="136">
        <v>24</v>
      </c>
      <c r="H18" s="77">
        <f t="shared" si="3"/>
        <v>3.6418816388467374</v>
      </c>
      <c r="I18" s="77">
        <f t="shared" si="4"/>
        <v>42.565266742338252</v>
      </c>
      <c r="J18" s="140">
        <v>6</v>
      </c>
      <c r="K18" s="136">
        <v>25</v>
      </c>
      <c r="L18" s="77">
        <f t="shared" si="5"/>
        <v>3.566333808844508</v>
      </c>
      <c r="M18" s="77">
        <f t="shared" si="6"/>
        <v>42.382938324348153</v>
      </c>
      <c r="N18" s="139">
        <v>5</v>
      </c>
      <c r="O18" s="80"/>
      <c r="AB18" s="90"/>
      <c r="AC18" s="90"/>
    </row>
    <row r="19" spans="1:29" ht="25.5" customHeight="1" x14ac:dyDescent="0.2">
      <c r="A19" s="124" t="s">
        <v>13</v>
      </c>
      <c r="B19" s="75" t="s">
        <v>116</v>
      </c>
      <c r="C19" s="136">
        <f t="shared" si="0"/>
        <v>46</v>
      </c>
      <c r="D19" s="77">
        <f t="shared" si="1"/>
        <v>3.3823529411764706</v>
      </c>
      <c r="E19" s="77">
        <f t="shared" si="2"/>
        <v>39.87171708416399</v>
      </c>
      <c r="F19" s="139">
        <v>5</v>
      </c>
      <c r="G19" s="136">
        <v>32</v>
      </c>
      <c r="H19" s="77">
        <f t="shared" si="3"/>
        <v>4.8558421851289832</v>
      </c>
      <c r="I19" s="77">
        <f t="shared" si="4"/>
        <v>56.753688989784337</v>
      </c>
      <c r="J19" s="140">
        <v>4</v>
      </c>
      <c r="K19" s="136">
        <v>14</v>
      </c>
      <c r="L19" s="77">
        <f t="shared" si="5"/>
        <v>1.9971469329529243</v>
      </c>
      <c r="M19" s="77">
        <f t="shared" si="6"/>
        <v>23.734445461634966</v>
      </c>
      <c r="N19" s="140">
        <v>8</v>
      </c>
      <c r="O19" s="80"/>
      <c r="AB19" s="90"/>
      <c r="AC19" s="90"/>
    </row>
    <row r="20" spans="1:29" ht="25.5" customHeight="1" x14ac:dyDescent="0.2">
      <c r="A20" s="124" t="s">
        <v>14</v>
      </c>
      <c r="B20" s="75" t="s">
        <v>117</v>
      </c>
      <c r="C20" s="136">
        <f t="shared" si="0"/>
        <v>0</v>
      </c>
      <c r="D20" s="77">
        <f t="shared" si="1"/>
        <v>0</v>
      </c>
      <c r="E20" s="77">
        <f t="shared" si="2"/>
        <v>0</v>
      </c>
      <c r="F20" s="139"/>
      <c r="G20" s="136">
        <v>0</v>
      </c>
      <c r="H20" s="77">
        <f t="shared" si="3"/>
        <v>0</v>
      </c>
      <c r="I20" s="77">
        <f t="shared" si="4"/>
        <v>0</v>
      </c>
      <c r="J20" s="139"/>
      <c r="K20" s="136">
        <v>0</v>
      </c>
      <c r="L20" s="77">
        <f t="shared" si="5"/>
        <v>0</v>
      </c>
      <c r="M20" s="77">
        <f t="shared" si="6"/>
        <v>0</v>
      </c>
      <c r="N20" s="139"/>
      <c r="O20" s="80"/>
      <c r="AB20" s="90"/>
      <c r="AC20" s="90"/>
    </row>
    <row r="21" spans="1:29" ht="25.5" customHeight="1" x14ac:dyDescent="0.2">
      <c r="A21" s="124" t="s">
        <v>15</v>
      </c>
      <c r="B21" s="75" t="s">
        <v>118</v>
      </c>
      <c r="C21" s="136">
        <f t="shared" si="0"/>
        <v>3</v>
      </c>
      <c r="D21" s="77">
        <f t="shared" si="1"/>
        <v>0.22058823529411764</v>
      </c>
      <c r="E21" s="77">
        <f t="shared" si="2"/>
        <v>2.6003293750541734</v>
      </c>
      <c r="F21" s="139">
        <v>11</v>
      </c>
      <c r="G21" s="136">
        <v>1</v>
      </c>
      <c r="H21" s="77">
        <f t="shared" si="3"/>
        <v>0.15174506828528073</v>
      </c>
      <c r="I21" s="77">
        <f t="shared" si="4"/>
        <v>1.7735527809307605</v>
      </c>
      <c r="J21" s="140">
        <v>14</v>
      </c>
      <c r="K21" s="136">
        <v>2</v>
      </c>
      <c r="L21" s="77">
        <f t="shared" si="5"/>
        <v>0.28530670470756064</v>
      </c>
      <c r="M21" s="77">
        <f t="shared" si="6"/>
        <v>3.3906350659478521</v>
      </c>
      <c r="N21" s="139">
        <v>12</v>
      </c>
      <c r="O21" s="80"/>
      <c r="AB21" s="90"/>
      <c r="AC21" s="90"/>
    </row>
    <row r="22" spans="1:29" ht="25.5" customHeight="1" x14ac:dyDescent="0.2">
      <c r="A22" s="124" t="s">
        <v>16</v>
      </c>
      <c r="B22" s="75" t="s">
        <v>119</v>
      </c>
      <c r="C22" s="136">
        <f t="shared" si="0"/>
        <v>14</v>
      </c>
      <c r="D22" s="77">
        <f t="shared" si="1"/>
        <v>1.0294117647058822</v>
      </c>
      <c r="E22" s="77">
        <f t="shared" si="2"/>
        <v>12.134870416919476</v>
      </c>
      <c r="F22" s="140">
        <v>9</v>
      </c>
      <c r="G22" s="136">
        <v>7</v>
      </c>
      <c r="H22" s="77">
        <f t="shared" si="3"/>
        <v>1.062215477996965</v>
      </c>
      <c r="I22" s="77">
        <f t="shared" si="4"/>
        <v>12.414869466515324</v>
      </c>
      <c r="J22" s="140">
        <v>10</v>
      </c>
      <c r="K22" s="136">
        <v>7</v>
      </c>
      <c r="L22" s="77">
        <f t="shared" si="5"/>
        <v>0.99857346647646217</v>
      </c>
      <c r="M22" s="77">
        <f t="shared" si="6"/>
        <v>11.867222730817483</v>
      </c>
      <c r="N22" s="140">
        <v>10</v>
      </c>
      <c r="O22" s="80"/>
      <c r="AB22" s="90"/>
      <c r="AC22" s="90"/>
    </row>
    <row r="23" spans="1:29" ht="25.5" customHeight="1" x14ac:dyDescent="0.2">
      <c r="A23" s="124" t="s">
        <v>17</v>
      </c>
      <c r="B23" s="75" t="s">
        <v>120</v>
      </c>
      <c r="C23" s="136">
        <f t="shared" si="0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  <c r="AB23" s="90"/>
      <c r="AC23" s="90"/>
    </row>
    <row r="24" spans="1:29" ht="25.5" customHeight="1" x14ac:dyDescent="0.2">
      <c r="A24" s="124" t="s">
        <v>18</v>
      </c>
      <c r="B24" s="75" t="s">
        <v>121</v>
      </c>
      <c r="C24" s="136">
        <f t="shared" si="0"/>
        <v>6</v>
      </c>
      <c r="D24" s="77">
        <f t="shared" si="1"/>
        <v>0.44117647058823528</v>
      </c>
      <c r="E24" s="77">
        <f t="shared" si="2"/>
        <v>5.2006587501083468</v>
      </c>
      <c r="F24" s="140">
        <v>10</v>
      </c>
      <c r="G24" s="136">
        <v>4</v>
      </c>
      <c r="H24" s="77">
        <f t="shared" si="3"/>
        <v>0.60698027314112291</v>
      </c>
      <c r="I24" s="77">
        <f t="shared" si="4"/>
        <v>7.0942111237230421</v>
      </c>
      <c r="J24" s="140">
        <v>12</v>
      </c>
      <c r="K24" s="136">
        <v>2</v>
      </c>
      <c r="L24" s="77">
        <f t="shared" si="5"/>
        <v>0.28530670470756064</v>
      </c>
      <c r="M24" s="77">
        <f t="shared" si="6"/>
        <v>3.3906350659478521</v>
      </c>
      <c r="N24" s="140">
        <v>12</v>
      </c>
      <c r="O24" s="80"/>
      <c r="AB24" s="90"/>
      <c r="AC24" s="90"/>
    </row>
    <row r="25" spans="1:29" ht="25.5" customHeight="1" x14ac:dyDescent="0.2">
      <c r="A25" s="124" t="s">
        <v>19</v>
      </c>
      <c r="B25" s="75" t="s">
        <v>125</v>
      </c>
      <c r="C25" s="136">
        <f t="shared" si="0"/>
        <v>6</v>
      </c>
      <c r="D25" s="77">
        <f t="shared" si="1"/>
        <v>0.44117647058823528</v>
      </c>
      <c r="E25" s="77">
        <f t="shared" si="2"/>
        <v>5.2006587501083468</v>
      </c>
      <c r="F25" s="139">
        <v>10</v>
      </c>
      <c r="G25" s="136">
        <v>2</v>
      </c>
      <c r="H25" s="77">
        <f t="shared" si="3"/>
        <v>0.30349013657056145</v>
      </c>
      <c r="I25" s="77">
        <f t="shared" si="4"/>
        <v>3.547105561861521</v>
      </c>
      <c r="J25" s="139">
        <v>13</v>
      </c>
      <c r="K25" s="136">
        <v>4</v>
      </c>
      <c r="L25" s="77">
        <f t="shared" si="5"/>
        <v>0.57061340941512129</v>
      </c>
      <c r="M25" s="77">
        <f t="shared" si="6"/>
        <v>6.7812701318957043</v>
      </c>
      <c r="N25" s="139">
        <v>11</v>
      </c>
      <c r="O25" s="80"/>
      <c r="AB25" s="90"/>
      <c r="AC25" s="90"/>
    </row>
    <row r="26" spans="1:29" ht="25.5" customHeight="1" x14ac:dyDescent="0.2">
      <c r="A26" s="124" t="s">
        <v>20</v>
      </c>
      <c r="B26" s="75" t="s">
        <v>122</v>
      </c>
      <c r="C26" s="136">
        <f t="shared" si="0"/>
        <v>6</v>
      </c>
      <c r="D26" s="77">
        <f t="shared" si="1"/>
        <v>0.44117647058823528</v>
      </c>
      <c r="E26" s="77">
        <f t="shared" si="2"/>
        <v>5.2006587501083468</v>
      </c>
      <c r="F26" s="140">
        <v>10</v>
      </c>
      <c r="G26" s="136">
        <v>5</v>
      </c>
      <c r="H26" s="77">
        <f t="shared" si="3"/>
        <v>0.75872534142640369</v>
      </c>
      <c r="I26" s="77">
        <f t="shared" si="4"/>
        <v>8.8677639046538026</v>
      </c>
      <c r="J26" s="139">
        <v>11</v>
      </c>
      <c r="K26" s="136">
        <v>1</v>
      </c>
      <c r="L26" s="77">
        <f t="shared" si="5"/>
        <v>0.14265335235378032</v>
      </c>
      <c r="M26" s="77">
        <f t="shared" si="6"/>
        <v>1.6953175329739261</v>
      </c>
      <c r="N26" s="140">
        <v>13</v>
      </c>
      <c r="O26" s="80"/>
      <c r="AB26" s="90"/>
      <c r="AC26" s="90"/>
    </row>
    <row r="27" spans="1:29" ht="25.5" customHeight="1" x14ac:dyDescent="0.2">
      <c r="A27" s="124" t="s">
        <v>21</v>
      </c>
      <c r="B27" s="75" t="s">
        <v>123</v>
      </c>
      <c r="C27" s="136">
        <f t="shared" si="0"/>
        <v>49</v>
      </c>
      <c r="D27" s="77">
        <f t="shared" si="1"/>
        <v>3.6029411764705879</v>
      </c>
      <c r="E27" s="77">
        <f t="shared" si="2"/>
        <v>42.47204645921817</v>
      </c>
      <c r="F27" s="139">
        <v>4</v>
      </c>
      <c r="G27" s="136">
        <v>25</v>
      </c>
      <c r="H27" s="77">
        <f t="shared" si="3"/>
        <v>3.793626707132018</v>
      </c>
      <c r="I27" s="77">
        <f t="shared" si="4"/>
        <v>44.338819523269009</v>
      </c>
      <c r="J27" s="139">
        <v>5</v>
      </c>
      <c r="K27" s="136">
        <v>24</v>
      </c>
      <c r="L27" s="77">
        <f t="shared" si="5"/>
        <v>3.4236804564907275</v>
      </c>
      <c r="M27" s="77">
        <f t="shared" si="6"/>
        <v>40.687620791374222</v>
      </c>
      <c r="N27" s="140">
        <v>6</v>
      </c>
      <c r="O27" s="80"/>
      <c r="AB27" s="90"/>
      <c r="AC27" s="90"/>
    </row>
    <row r="28" spans="1:29" ht="25.5" customHeight="1" x14ac:dyDescent="0.2">
      <c r="A28" s="124" t="s">
        <v>46</v>
      </c>
      <c r="B28" s="75" t="s">
        <v>124</v>
      </c>
      <c r="C28" s="136">
        <f t="shared" si="0"/>
        <v>22</v>
      </c>
      <c r="D28" s="77">
        <f t="shared" si="1"/>
        <v>1.6176470588235297</v>
      </c>
      <c r="E28" s="77">
        <f t="shared" si="2"/>
        <v>19.069082083730606</v>
      </c>
      <c r="F28" s="140">
        <v>8</v>
      </c>
      <c r="G28" s="136">
        <v>11</v>
      </c>
      <c r="H28" s="77">
        <f t="shared" si="3"/>
        <v>1.6691957511380879</v>
      </c>
      <c r="I28" s="77">
        <f t="shared" si="4"/>
        <v>19.509080590238366</v>
      </c>
      <c r="J28" s="139">
        <v>9</v>
      </c>
      <c r="K28" s="136">
        <v>11</v>
      </c>
      <c r="L28" s="77">
        <f t="shared" si="5"/>
        <v>1.5691868758915835</v>
      </c>
      <c r="M28" s="77">
        <f t="shared" si="6"/>
        <v>18.648492862713187</v>
      </c>
      <c r="N28" s="139">
        <v>9</v>
      </c>
      <c r="O28" s="80"/>
      <c r="AB28" s="90"/>
      <c r="AC28" s="90"/>
    </row>
    <row r="29" spans="1:29" ht="25.5" customHeight="1" x14ac:dyDescent="0.2">
      <c r="A29" s="157"/>
      <c r="B29" s="123" t="s">
        <v>133</v>
      </c>
      <c r="C29" s="76">
        <f>SUM(C9:C28)</f>
        <v>1360</v>
      </c>
      <c r="D29" s="82">
        <f>SUM(D9:D28)</f>
        <v>100</v>
      </c>
      <c r="E29" s="77">
        <f t="shared" si="2"/>
        <v>1178.815983357892</v>
      </c>
      <c r="F29" s="132"/>
      <c r="G29" s="76">
        <f>SUM(G9:G28)</f>
        <v>659</v>
      </c>
      <c r="H29" s="82">
        <f>SUM(H9:H28)</f>
        <v>99.999999999999986</v>
      </c>
      <c r="I29" s="77">
        <f t="shared" si="4"/>
        <v>1168.7712826333711</v>
      </c>
      <c r="J29" s="132"/>
      <c r="K29" s="137">
        <f>SUM(K9:K28)</f>
        <v>701</v>
      </c>
      <c r="L29" s="82">
        <f>SUM(L9:L28)</f>
        <v>100</v>
      </c>
      <c r="M29" s="77">
        <f t="shared" si="6"/>
        <v>1188.4175906147223</v>
      </c>
      <c r="N29" s="132"/>
    </row>
    <row r="30" spans="1:29" x14ac:dyDescent="0.2">
      <c r="B30" s="159" t="s">
        <v>132</v>
      </c>
      <c r="C30" s="125">
        <f>G30+K30</f>
        <v>115370</v>
      </c>
      <c r="D30" s="125"/>
      <c r="E30" s="90"/>
      <c r="F30" s="126"/>
      <c r="G30" s="90">
        <v>56384</v>
      </c>
      <c r="H30" s="125"/>
      <c r="I30" s="90"/>
      <c r="J30" s="126"/>
      <c r="K30" s="90">
        <v>58986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8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AD34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15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30" x14ac:dyDescent="0.2">
      <c r="A1" s="131" t="s">
        <v>39</v>
      </c>
      <c r="B1" s="154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30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30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30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30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30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30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30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30" ht="25.5" customHeight="1" x14ac:dyDescent="0.2">
      <c r="A9" s="124" t="s">
        <v>4</v>
      </c>
      <c r="B9" s="75" t="s">
        <v>106</v>
      </c>
      <c r="C9" s="136">
        <f t="shared" ref="C9:C28" si="0">G9+K9</f>
        <v>2</v>
      </c>
      <c r="D9" s="77">
        <f>(C9/C$29)*100</f>
        <v>0.16488046166529266</v>
      </c>
      <c r="E9" s="77">
        <f>(C9/C$30)*100000</f>
        <v>1.9059054480307234</v>
      </c>
      <c r="F9" s="139">
        <v>13</v>
      </c>
      <c r="G9" s="136">
        <v>2</v>
      </c>
      <c r="H9" s="77">
        <f>(G9/G$29)*100</f>
        <v>0.32679738562091504</v>
      </c>
      <c r="I9" s="77">
        <f>(G9/G$30)*100000</f>
        <v>3.876269478254128</v>
      </c>
      <c r="J9" s="140">
        <v>11</v>
      </c>
      <c r="K9" s="136">
        <v>0</v>
      </c>
      <c r="L9" s="77">
        <f>(K9/K$29)*100</f>
        <v>0</v>
      </c>
      <c r="M9" s="77">
        <f>(K9/K$30)*100000</f>
        <v>0</v>
      </c>
      <c r="N9" s="140"/>
      <c r="AC9" s="90"/>
      <c r="AD9" s="90"/>
    </row>
    <row r="10" spans="1:30" ht="25.5" customHeight="1" x14ac:dyDescent="0.2">
      <c r="A10" s="124" t="s">
        <v>5</v>
      </c>
      <c r="B10" s="75" t="s">
        <v>107</v>
      </c>
      <c r="C10" s="136">
        <f t="shared" si="0"/>
        <v>353</v>
      </c>
      <c r="D10" s="77">
        <f t="shared" ref="D10:D28" si="1">(C10/C$29)*100</f>
        <v>29.101401483924157</v>
      </c>
      <c r="E10" s="77">
        <f t="shared" ref="E10:E29" si="2">(C10/C$30)*100000</f>
        <v>336.39231157742267</v>
      </c>
      <c r="F10" s="140">
        <v>2</v>
      </c>
      <c r="G10" s="138">
        <v>191</v>
      </c>
      <c r="H10" s="77">
        <f t="shared" ref="H10:H28" si="3">(G10/G$29)*100</f>
        <v>31.209150326797385</v>
      </c>
      <c r="I10" s="77">
        <f t="shared" ref="I10:I29" si="4">(G10/G$30)*100000</f>
        <v>370.18373517326921</v>
      </c>
      <c r="J10" s="140">
        <v>1</v>
      </c>
      <c r="K10" s="138">
        <v>162</v>
      </c>
      <c r="L10" s="77">
        <f t="shared" ref="L10:L28" si="5">(K10/K$29)*100</f>
        <v>26.955074875207984</v>
      </c>
      <c r="M10" s="77">
        <f t="shared" ref="M10:M29" si="6">(K10/K$30)*100000</f>
        <v>303.70634221330687</v>
      </c>
      <c r="N10" s="140">
        <v>2</v>
      </c>
      <c r="AC10" s="90"/>
      <c r="AD10" s="90"/>
    </row>
    <row r="11" spans="1:30" ht="25.5" customHeight="1" x14ac:dyDescent="0.2">
      <c r="A11" s="124" t="s">
        <v>6</v>
      </c>
      <c r="B11" s="75" t="s">
        <v>108</v>
      </c>
      <c r="C11" s="136">
        <f t="shared" si="0"/>
        <v>2</v>
      </c>
      <c r="D11" s="77">
        <f t="shared" si="1"/>
        <v>0.16488046166529266</v>
      </c>
      <c r="E11" s="77">
        <f t="shared" si="2"/>
        <v>1.9059054480307234</v>
      </c>
      <c r="F11" s="139">
        <v>13</v>
      </c>
      <c r="G11" s="136">
        <v>0</v>
      </c>
      <c r="H11" s="77">
        <f t="shared" si="3"/>
        <v>0</v>
      </c>
      <c r="I11" s="77">
        <f t="shared" si="4"/>
        <v>0</v>
      </c>
      <c r="J11" s="139"/>
      <c r="K11" s="136">
        <v>2</v>
      </c>
      <c r="L11" s="77">
        <f t="shared" si="5"/>
        <v>0.33277870216306155</v>
      </c>
      <c r="M11" s="77">
        <f t="shared" si="6"/>
        <v>3.7494610149790968</v>
      </c>
      <c r="N11" s="140">
        <v>12</v>
      </c>
      <c r="AC11" s="90"/>
      <c r="AD11" s="90"/>
    </row>
    <row r="12" spans="1:30" ht="25.5" customHeight="1" x14ac:dyDescent="0.2">
      <c r="A12" s="124" t="s">
        <v>7</v>
      </c>
      <c r="B12" s="75" t="s">
        <v>109</v>
      </c>
      <c r="C12" s="136">
        <f t="shared" si="0"/>
        <v>94</v>
      </c>
      <c r="D12" s="77">
        <f t="shared" si="1"/>
        <v>7.7493816982687553</v>
      </c>
      <c r="E12" s="77">
        <f t="shared" si="2"/>
        <v>89.577556057443985</v>
      </c>
      <c r="F12" s="139">
        <v>3</v>
      </c>
      <c r="G12" s="136">
        <v>37</v>
      </c>
      <c r="H12" s="77">
        <f t="shared" si="3"/>
        <v>6.0457516339869279</v>
      </c>
      <c r="I12" s="77">
        <f t="shared" si="4"/>
        <v>71.710985347701367</v>
      </c>
      <c r="J12" s="139">
        <v>6</v>
      </c>
      <c r="K12" s="136">
        <v>57</v>
      </c>
      <c r="L12" s="77">
        <f t="shared" si="5"/>
        <v>9.484193011647255</v>
      </c>
      <c r="M12" s="77">
        <f t="shared" si="6"/>
        <v>106.85963892690425</v>
      </c>
      <c r="N12" s="139">
        <v>3</v>
      </c>
      <c r="O12" s="80"/>
      <c r="AC12" s="90"/>
      <c r="AD12" s="90"/>
    </row>
    <row r="13" spans="1:30" ht="25.5" customHeight="1" x14ac:dyDescent="0.2">
      <c r="A13" s="124" t="s">
        <v>8</v>
      </c>
      <c r="B13" s="75" t="s">
        <v>110</v>
      </c>
      <c r="C13" s="136">
        <f t="shared" si="0"/>
        <v>53</v>
      </c>
      <c r="D13" s="77">
        <f t="shared" si="1"/>
        <v>4.3693322341302556</v>
      </c>
      <c r="E13" s="77">
        <f t="shared" si="2"/>
        <v>50.506494372814167</v>
      </c>
      <c r="F13" s="140">
        <v>8</v>
      </c>
      <c r="G13" s="136">
        <v>23</v>
      </c>
      <c r="H13" s="77">
        <f t="shared" si="3"/>
        <v>3.7581699346405228</v>
      </c>
      <c r="I13" s="77">
        <f t="shared" si="4"/>
        <v>44.577098999922477</v>
      </c>
      <c r="J13" s="140">
        <v>7</v>
      </c>
      <c r="K13" s="136">
        <v>30</v>
      </c>
      <c r="L13" s="77">
        <f t="shared" si="5"/>
        <v>4.9916805324459235</v>
      </c>
      <c r="M13" s="77">
        <f t="shared" si="6"/>
        <v>56.241915224686451</v>
      </c>
      <c r="N13" s="139">
        <v>5</v>
      </c>
      <c r="O13" s="80"/>
      <c r="AC13" s="90"/>
      <c r="AD13" s="90"/>
    </row>
    <row r="14" spans="1:30" ht="25.5" customHeight="1" x14ac:dyDescent="0.2">
      <c r="A14" s="124" t="s">
        <v>9</v>
      </c>
      <c r="B14" s="75" t="s">
        <v>111</v>
      </c>
      <c r="C14" s="136">
        <f t="shared" si="0"/>
        <v>54</v>
      </c>
      <c r="D14" s="77">
        <f t="shared" si="1"/>
        <v>4.451772464962902</v>
      </c>
      <c r="E14" s="77">
        <f t="shared" si="2"/>
        <v>51.459447096829521</v>
      </c>
      <c r="F14" s="139">
        <v>7</v>
      </c>
      <c r="G14" s="136">
        <v>21</v>
      </c>
      <c r="H14" s="77">
        <f t="shared" si="3"/>
        <v>3.4313725490196081</v>
      </c>
      <c r="I14" s="77">
        <f t="shared" si="4"/>
        <v>40.700829521668346</v>
      </c>
      <c r="J14" s="139">
        <v>8</v>
      </c>
      <c r="K14" s="136">
        <v>33</v>
      </c>
      <c r="L14" s="77">
        <f t="shared" si="5"/>
        <v>5.4908485856905154</v>
      </c>
      <c r="M14" s="77">
        <f t="shared" si="6"/>
        <v>61.866106747155101</v>
      </c>
      <c r="N14" s="140">
        <v>4</v>
      </c>
      <c r="O14" s="80"/>
      <c r="AC14" s="90"/>
      <c r="AD14" s="90"/>
    </row>
    <row r="15" spans="1:30" ht="25.5" customHeight="1" x14ac:dyDescent="0.2">
      <c r="A15" s="124" t="s">
        <v>24</v>
      </c>
      <c r="B15" s="75" t="s">
        <v>112</v>
      </c>
      <c r="C15" s="136">
        <f t="shared" si="0"/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  <c r="AC15" s="90"/>
      <c r="AD15" s="90"/>
    </row>
    <row r="16" spans="1:30" ht="25.5" customHeight="1" x14ac:dyDescent="0.2">
      <c r="A16" s="124" t="s">
        <v>10</v>
      </c>
      <c r="B16" s="75" t="s">
        <v>113</v>
      </c>
      <c r="C16" s="136">
        <f t="shared" si="0"/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  <c r="AC16" s="90"/>
      <c r="AD16" s="90"/>
    </row>
    <row r="17" spans="1:30" ht="25.5" customHeight="1" x14ac:dyDescent="0.2">
      <c r="A17" s="124" t="s">
        <v>11</v>
      </c>
      <c r="B17" s="75" t="s">
        <v>114</v>
      </c>
      <c r="C17" s="136">
        <f t="shared" si="0"/>
        <v>399</v>
      </c>
      <c r="D17" s="77">
        <f t="shared" si="1"/>
        <v>32.893652102225886</v>
      </c>
      <c r="E17" s="77">
        <f t="shared" si="2"/>
        <v>380.22813688212926</v>
      </c>
      <c r="F17" s="139">
        <v>1</v>
      </c>
      <c r="G17" s="136">
        <v>181</v>
      </c>
      <c r="H17" s="77">
        <f t="shared" si="3"/>
        <v>29.575163398692812</v>
      </c>
      <c r="I17" s="77">
        <f t="shared" si="4"/>
        <v>350.80238778199856</v>
      </c>
      <c r="J17" s="139">
        <v>2</v>
      </c>
      <c r="K17" s="136">
        <v>218</v>
      </c>
      <c r="L17" s="77">
        <f t="shared" si="5"/>
        <v>36.272878535773714</v>
      </c>
      <c r="M17" s="77">
        <f t="shared" si="6"/>
        <v>408.69125063272151</v>
      </c>
      <c r="N17" s="139">
        <v>1</v>
      </c>
      <c r="O17" s="80"/>
      <c r="AC17" s="90"/>
      <c r="AD17" s="90"/>
    </row>
    <row r="18" spans="1:30" ht="25.5" customHeight="1" x14ac:dyDescent="0.2">
      <c r="A18" s="124" t="s">
        <v>12</v>
      </c>
      <c r="B18" s="75" t="s">
        <v>115</v>
      </c>
      <c r="C18" s="136">
        <f t="shared" si="0"/>
        <v>74</v>
      </c>
      <c r="D18" s="77">
        <f t="shared" si="1"/>
        <v>6.1005770816158291</v>
      </c>
      <c r="E18" s="77">
        <f t="shared" si="2"/>
        <v>70.51850157713676</v>
      </c>
      <c r="F18" s="140">
        <v>4</v>
      </c>
      <c r="G18" s="136">
        <v>52</v>
      </c>
      <c r="H18" s="77">
        <f t="shared" si="3"/>
        <v>8.4967320261437909</v>
      </c>
      <c r="I18" s="77">
        <f t="shared" si="4"/>
        <v>100.78300643460733</v>
      </c>
      <c r="J18" s="140">
        <v>3</v>
      </c>
      <c r="K18" s="136">
        <v>22</v>
      </c>
      <c r="L18" s="77">
        <f t="shared" si="5"/>
        <v>3.6605657237936775</v>
      </c>
      <c r="M18" s="77">
        <f t="shared" si="6"/>
        <v>41.244071164770062</v>
      </c>
      <c r="N18" s="139">
        <v>7</v>
      </c>
      <c r="O18" s="80"/>
      <c r="AC18" s="90"/>
      <c r="AD18" s="90"/>
    </row>
    <row r="19" spans="1:30" ht="25.5" customHeight="1" x14ac:dyDescent="0.2">
      <c r="A19" s="124" t="s">
        <v>13</v>
      </c>
      <c r="B19" s="75" t="s">
        <v>116</v>
      </c>
      <c r="C19" s="136">
        <f t="shared" si="0"/>
        <v>59</v>
      </c>
      <c r="D19" s="77">
        <f t="shared" si="1"/>
        <v>4.863973619126134</v>
      </c>
      <c r="E19" s="77">
        <f t="shared" si="2"/>
        <v>56.224210716906335</v>
      </c>
      <c r="F19" s="140">
        <v>6</v>
      </c>
      <c r="G19" s="136">
        <v>40</v>
      </c>
      <c r="H19" s="77">
        <f t="shared" si="3"/>
        <v>6.5359477124183014</v>
      </c>
      <c r="I19" s="77">
        <f t="shared" si="4"/>
        <v>77.525389565082563</v>
      </c>
      <c r="J19" s="140">
        <v>5</v>
      </c>
      <c r="K19" s="136">
        <v>19</v>
      </c>
      <c r="L19" s="77">
        <f t="shared" si="5"/>
        <v>3.1613976705490847</v>
      </c>
      <c r="M19" s="77">
        <f t="shared" si="6"/>
        <v>35.61987964230142</v>
      </c>
      <c r="N19" s="139">
        <v>9</v>
      </c>
      <c r="O19" s="80"/>
      <c r="AC19" s="90"/>
      <c r="AD19" s="90"/>
    </row>
    <row r="20" spans="1:30" ht="25.5" customHeight="1" x14ac:dyDescent="0.2">
      <c r="A20" s="124" t="s">
        <v>14</v>
      </c>
      <c r="B20" s="75" t="s">
        <v>117</v>
      </c>
      <c r="C20" s="136">
        <f t="shared" si="0"/>
        <v>0</v>
      </c>
      <c r="D20" s="77">
        <f t="shared" si="1"/>
        <v>0</v>
      </c>
      <c r="E20" s="77">
        <f t="shared" si="2"/>
        <v>0</v>
      </c>
      <c r="F20" s="140"/>
      <c r="G20" s="136">
        <v>0</v>
      </c>
      <c r="H20" s="77">
        <f t="shared" si="3"/>
        <v>0</v>
      </c>
      <c r="I20" s="77">
        <f t="shared" si="4"/>
        <v>0</v>
      </c>
      <c r="J20" s="140"/>
      <c r="K20" s="136">
        <v>0</v>
      </c>
      <c r="L20" s="77">
        <f t="shared" si="5"/>
        <v>0</v>
      </c>
      <c r="M20" s="77">
        <f t="shared" si="6"/>
        <v>0</v>
      </c>
      <c r="N20" s="139"/>
      <c r="O20" s="80"/>
      <c r="AC20" s="90"/>
      <c r="AD20" s="90"/>
    </row>
    <row r="21" spans="1:30" ht="25.5" customHeight="1" x14ac:dyDescent="0.2">
      <c r="A21" s="124" t="s">
        <v>15</v>
      </c>
      <c r="B21" s="75" t="s">
        <v>118</v>
      </c>
      <c r="C21" s="136">
        <f t="shared" si="0"/>
        <v>6</v>
      </c>
      <c r="D21" s="77">
        <f t="shared" si="1"/>
        <v>0.49464138499587795</v>
      </c>
      <c r="E21" s="77">
        <f t="shared" si="2"/>
        <v>5.7177163440921701</v>
      </c>
      <c r="F21" s="139">
        <v>11</v>
      </c>
      <c r="G21" s="136">
        <v>1</v>
      </c>
      <c r="H21" s="77">
        <f t="shared" si="3"/>
        <v>0.16339869281045752</v>
      </c>
      <c r="I21" s="77">
        <f t="shared" si="4"/>
        <v>1.938134739127064</v>
      </c>
      <c r="J21" s="139">
        <v>12</v>
      </c>
      <c r="K21" s="136">
        <v>5</v>
      </c>
      <c r="L21" s="77">
        <f t="shared" si="5"/>
        <v>0.83194675540765384</v>
      </c>
      <c r="M21" s="77">
        <f t="shared" si="6"/>
        <v>9.3736525374477413</v>
      </c>
      <c r="N21" s="140">
        <v>10</v>
      </c>
      <c r="O21" s="80"/>
      <c r="AC21" s="90"/>
      <c r="AD21" s="90"/>
    </row>
    <row r="22" spans="1:30" ht="25.5" customHeight="1" x14ac:dyDescent="0.2">
      <c r="A22" s="124" t="s">
        <v>16</v>
      </c>
      <c r="B22" s="75" t="s">
        <v>119</v>
      </c>
      <c r="C22" s="136">
        <f t="shared" si="0"/>
        <v>41</v>
      </c>
      <c r="D22" s="77">
        <f t="shared" si="1"/>
        <v>3.3800494641384993</v>
      </c>
      <c r="E22" s="77">
        <f t="shared" si="2"/>
        <v>39.071061684629825</v>
      </c>
      <c r="F22" s="139">
        <v>9</v>
      </c>
      <c r="G22" s="136">
        <v>15</v>
      </c>
      <c r="H22" s="77">
        <f t="shared" si="3"/>
        <v>2.4509803921568629</v>
      </c>
      <c r="I22" s="77">
        <f t="shared" si="4"/>
        <v>29.072021086905963</v>
      </c>
      <c r="J22" s="140">
        <v>9</v>
      </c>
      <c r="K22" s="136">
        <v>26</v>
      </c>
      <c r="L22" s="77">
        <f t="shared" si="5"/>
        <v>4.3261231281198009</v>
      </c>
      <c r="M22" s="77">
        <f t="shared" si="6"/>
        <v>48.742993194728257</v>
      </c>
      <c r="N22" s="140">
        <v>6</v>
      </c>
      <c r="O22" s="80"/>
      <c r="AC22" s="90"/>
      <c r="AD22" s="90"/>
    </row>
    <row r="23" spans="1:30" ht="25.5" customHeight="1" x14ac:dyDescent="0.2">
      <c r="A23" s="124" t="s">
        <v>17</v>
      </c>
      <c r="B23" s="75" t="s">
        <v>120</v>
      </c>
      <c r="C23" s="136">
        <f t="shared" si="0"/>
        <v>1</v>
      </c>
      <c r="D23" s="77">
        <f t="shared" si="1"/>
        <v>8.244023083264633E-2</v>
      </c>
      <c r="E23" s="77">
        <f t="shared" si="2"/>
        <v>0.95295272401536169</v>
      </c>
      <c r="F23" s="139">
        <v>14</v>
      </c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1</v>
      </c>
      <c r="L23" s="77">
        <f t="shared" si="5"/>
        <v>0.16638935108153077</v>
      </c>
      <c r="M23" s="77">
        <f t="shared" si="6"/>
        <v>1.8747305074895484</v>
      </c>
      <c r="N23" s="139">
        <v>13</v>
      </c>
      <c r="O23" s="80"/>
      <c r="AC23" s="90"/>
      <c r="AD23" s="90"/>
    </row>
    <row r="24" spans="1:30" ht="25.5" customHeight="1" x14ac:dyDescent="0.2">
      <c r="A24" s="124" t="s">
        <v>18</v>
      </c>
      <c r="B24" s="75" t="s">
        <v>121</v>
      </c>
      <c r="C24" s="136">
        <f t="shared" si="0"/>
        <v>3</v>
      </c>
      <c r="D24" s="77">
        <f t="shared" si="1"/>
        <v>0.24732069249793898</v>
      </c>
      <c r="E24" s="77">
        <f t="shared" si="2"/>
        <v>2.8588581720460851</v>
      </c>
      <c r="F24" s="140">
        <v>12</v>
      </c>
      <c r="G24" s="136">
        <v>2</v>
      </c>
      <c r="H24" s="77">
        <f t="shared" si="3"/>
        <v>0.32679738562091504</v>
      </c>
      <c r="I24" s="77">
        <f t="shared" si="4"/>
        <v>3.876269478254128</v>
      </c>
      <c r="J24" s="140">
        <v>11</v>
      </c>
      <c r="K24" s="136">
        <v>1</v>
      </c>
      <c r="L24" s="77">
        <f t="shared" si="5"/>
        <v>0.16638935108153077</v>
      </c>
      <c r="M24" s="77">
        <f t="shared" si="6"/>
        <v>1.8747305074895484</v>
      </c>
      <c r="N24" s="140">
        <v>13</v>
      </c>
      <c r="O24" s="80"/>
      <c r="AC24" s="90"/>
      <c r="AD24" s="90"/>
    </row>
    <row r="25" spans="1:30" ht="25.5" customHeight="1" x14ac:dyDescent="0.2">
      <c r="A25" s="124" t="s">
        <v>19</v>
      </c>
      <c r="B25" s="75" t="s">
        <v>125</v>
      </c>
      <c r="C25" s="136">
        <f t="shared" si="0"/>
        <v>1</v>
      </c>
      <c r="D25" s="77">
        <f t="shared" si="1"/>
        <v>8.244023083264633E-2</v>
      </c>
      <c r="E25" s="77">
        <f t="shared" si="2"/>
        <v>0.95295272401536169</v>
      </c>
      <c r="F25" s="139">
        <v>14</v>
      </c>
      <c r="G25" s="136">
        <v>0</v>
      </c>
      <c r="H25" s="77">
        <f t="shared" si="3"/>
        <v>0</v>
      </c>
      <c r="I25" s="77">
        <f t="shared" si="4"/>
        <v>0</v>
      </c>
      <c r="J25" s="139"/>
      <c r="K25" s="136">
        <v>1</v>
      </c>
      <c r="L25" s="77">
        <f t="shared" si="5"/>
        <v>0.16638935108153077</v>
      </c>
      <c r="M25" s="77">
        <f t="shared" si="6"/>
        <v>1.8747305074895484</v>
      </c>
      <c r="N25" s="139">
        <v>13</v>
      </c>
      <c r="O25" s="80"/>
      <c r="AC25" s="90"/>
      <c r="AD25" s="90"/>
    </row>
    <row r="26" spans="1:30" ht="25.5" customHeight="1" x14ac:dyDescent="0.2">
      <c r="A26" s="124" t="s">
        <v>20</v>
      </c>
      <c r="B26" s="75" t="s">
        <v>122</v>
      </c>
      <c r="C26" s="136">
        <f t="shared" si="0"/>
        <v>2</v>
      </c>
      <c r="D26" s="77">
        <f t="shared" si="1"/>
        <v>0.16488046166529266</v>
      </c>
      <c r="E26" s="77">
        <f t="shared" si="2"/>
        <v>1.9059054480307234</v>
      </c>
      <c r="F26" s="139">
        <v>13</v>
      </c>
      <c r="G26" s="136">
        <v>2</v>
      </c>
      <c r="H26" s="77">
        <f t="shared" si="3"/>
        <v>0.32679738562091504</v>
      </c>
      <c r="I26" s="77">
        <f t="shared" si="4"/>
        <v>3.876269478254128</v>
      </c>
      <c r="J26" s="140">
        <v>11</v>
      </c>
      <c r="K26" s="136">
        <v>0</v>
      </c>
      <c r="L26" s="77">
        <f t="shared" si="5"/>
        <v>0</v>
      </c>
      <c r="M26" s="77">
        <f t="shared" si="6"/>
        <v>0</v>
      </c>
      <c r="N26" s="139"/>
      <c r="O26" s="80"/>
      <c r="AC26" s="90"/>
      <c r="AD26" s="90"/>
    </row>
    <row r="27" spans="1:30" ht="25.5" customHeight="1" x14ac:dyDescent="0.2">
      <c r="A27" s="124" t="s">
        <v>21</v>
      </c>
      <c r="B27" s="75" t="s">
        <v>123</v>
      </c>
      <c r="C27" s="136">
        <f t="shared" si="0"/>
        <v>61</v>
      </c>
      <c r="D27" s="77">
        <f t="shared" si="1"/>
        <v>5.0288540807914259</v>
      </c>
      <c r="E27" s="77">
        <f t="shared" si="2"/>
        <v>58.130116164937057</v>
      </c>
      <c r="F27" s="139">
        <v>5</v>
      </c>
      <c r="G27" s="136">
        <v>41</v>
      </c>
      <c r="H27" s="77">
        <f t="shared" si="3"/>
        <v>6.6993464052287583</v>
      </c>
      <c r="I27" s="77">
        <f t="shared" si="4"/>
        <v>79.463524304209628</v>
      </c>
      <c r="J27" s="139">
        <v>4</v>
      </c>
      <c r="K27" s="136">
        <v>20</v>
      </c>
      <c r="L27" s="77">
        <f t="shared" si="5"/>
        <v>3.3277870216306153</v>
      </c>
      <c r="M27" s="77">
        <f t="shared" si="6"/>
        <v>37.494610149790965</v>
      </c>
      <c r="N27" s="140">
        <v>8</v>
      </c>
      <c r="O27" s="80"/>
      <c r="AC27" s="90"/>
      <c r="AD27" s="90"/>
    </row>
    <row r="28" spans="1:30" ht="25.5" customHeight="1" x14ac:dyDescent="0.2">
      <c r="A28" s="124" t="s">
        <v>46</v>
      </c>
      <c r="B28" s="75" t="s">
        <v>124</v>
      </c>
      <c r="C28" s="136">
        <f t="shared" si="0"/>
        <v>8</v>
      </c>
      <c r="D28" s="77">
        <f t="shared" si="1"/>
        <v>0.65952184666117064</v>
      </c>
      <c r="E28" s="77">
        <f t="shared" si="2"/>
        <v>7.6236217921228935</v>
      </c>
      <c r="F28" s="140">
        <v>10</v>
      </c>
      <c r="G28" s="136">
        <v>4</v>
      </c>
      <c r="H28" s="77">
        <f t="shared" si="3"/>
        <v>0.65359477124183007</v>
      </c>
      <c r="I28" s="77">
        <f t="shared" si="4"/>
        <v>7.7525389565082561</v>
      </c>
      <c r="J28" s="139">
        <v>10</v>
      </c>
      <c r="K28" s="136">
        <v>4</v>
      </c>
      <c r="L28" s="77">
        <f t="shared" si="5"/>
        <v>0.66555740432612309</v>
      </c>
      <c r="M28" s="77">
        <f t="shared" si="6"/>
        <v>7.4989220299581936</v>
      </c>
      <c r="N28" s="139">
        <v>11</v>
      </c>
      <c r="O28" s="80"/>
    </row>
    <row r="29" spans="1:30" ht="25.5" customHeight="1" x14ac:dyDescent="0.2">
      <c r="A29" s="157"/>
      <c r="B29" s="123" t="s">
        <v>133</v>
      </c>
      <c r="C29" s="76">
        <f>SUM(C9:C28)</f>
        <v>1213</v>
      </c>
      <c r="D29" s="82">
        <f>SUM(D9:D28)</f>
        <v>99.999999999999972</v>
      </c>
      <c r="E29" s="77">
        <f t="shared" si="2"/>
        <v>1155.9316542306337</v>
      </c>
      <c r="F29" s="132"/>
      <c r="G29" s="76">
        <f>SUM(G9:G28)</f>
        <v>612</v>
      </c>
      <c r="H29" s="82">
        <f>SUM(H9:H28)</f>
        <v>100.00000000000001</v>
      </c>
      <c r="I29" s="77">
        <f t="shared" si="4"/>
        <v>1186.1384603457632</v>
      </c>
      <c r="J29" s="132"/>
      <c r="K29" s="137">
        <f>SUM(K9:K28)</f>
        <v>601</v>
      </c>
      <c r="L29" s="82">
        <f>SUM(L9:L28)</f>
        <v>100.00000000000001</v>
      </c>
      <c r="M29" s="77">
        <f t="shared" si="6"/>
        <v>1126.7130350012187</v>
      </c>
      <c r="N29" s="132"/>
    </row>
    <row r="30" spans="1:30" x14ac:dyDescent="0.2">
      <c r="B30" s="159" t="s">
        <v>132</v>
      </c>
      <c r="C30" s="125">
        <f>G30+K30</f>
        <v>104937</v>
      </c>
      <c r="D30" s="125"/>
      <c r="E30" s="90"/>
      <c r="F30" s="126"/>
      <c r="G30" s="90">
        <v>51596</v>
      </c>
      <c r="H30" s="125"/>
      <c r="I30" s="90"/>
      <c r="J30" s="126"/>
      <c r="K30" s="90">
        <v>53341</v>
      </c>
      <c r="L30" s="125"/>
      <c r="M30" s="90"/>
      <c r="N30" s="126"/>
    </row>
    <row r="33" spans="2:2" x14ac:dyDescent="0.2">
      <c r="B33" s="35"/>
    </row>
    <row r="34" spans="2:2" x14ac:dyDescent="0.2">
      <c r="B34" s="35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32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/>
    </sheetView>
  </sheetViews>
  <sheetFormatPr defaultRowHeight="12.75" x14ac:dyDescent="0.2"/>
  <cols>
    <col min="1" max="1" width="5.7109375" style="117" customWidth="1"/>
    <col min="2" max="2" width="80.7109375" style="35" customWidth="1"/>
    <col min="3" max="3" width="10.7109375" style="85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14" t="s">
        <v>22</v>
      </c>
      <c r="B1" s="115"/>
      <c r="C1" s="73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x14ac:dyDescent="0.2">
      <c r="A9" s="74" t="s">
        <v>4</v>
      </c>
      <c r="B9" s="75" t="s">
        <v>106</v>
      </c>
      <c r="C9" s="76">
        <f t="shared" ref="C9:C28" si="0">G9+K9</f>
        <v>50</v>
      </c>
      <c r="D9" s="77">
        <f>(C9/C$29)*100</f>
        <v>0.554016620498615</v>
      </c>
      <c r="E9" s="77">
        <f t="shared" ref="E9:E29" si="1">C9*100000/$C$30</f>
        <v>6.484562849680052</v>
      </c>
      <c r="F9" s="78">
        <v>12</v>
      </c>
      <c r="G9" s="76">
        <v>23</v>
      </c>
      <c r="H9" s="77">
        <f>(G9/G$29)*100</f>
        <v>0.53351890512642075</v>
      </c>
      <c r="I9" s="77">
        <f t="shared" ref="I9:I29" si="2">G9/$G$30*100000</f>
        <v>6.3196014804353373</v>
      </c>
      <c r="J9" s="79">
        <v>12</v>
      </c>
      <c r="K9" s="76">
        <v>27</v>
      </c>
      <c r="L9" s="77">
        <f>(K9/K$29)*100</f>
        <v>0.57276198557488334</v>
      </c>
      <c r="M9" s="77">
        <f t="shared" ref="M9:M29" si="3">K9/$K$30*100000</f>
        <v>6.6320327180280758</v>
      </c>
      <c r="N9" s="79">
        <v>10</v>
      </c>
    </row>
    <row r="10" spans="1:18" ht="25.5" x14ac:dyDescent="0.2">
      <c r="A10" s="74" t="s">
        <v>5</v>
      </c>
      <c r="B10" s="75" t="s">
        <v>107</v>
      </c>
      <c r="C10" s="76">
        <f t="shared" si="0"/>
        <v>2512</v>
      </c>
      <c r="D10" s="77">
        <f t="shared" ref="D10:D28" si="4">(C10/C$29)*100</f>
        <v>27.833795013850416</v>
      </c>
      <c r="E10" s="77">
        <f t="shared" si="1"/>
        <v>325.78443756792581</v>
      </c>
      <c r="F10" s="78">
        <v>2</v>
      </c>
      <c r="G10" s="76">
        <v>1301</v>
      </c>
      <c r="H10" s="77">
        <f t="shared" ref="H10:H28" si="5">(G10/G$29)*100</f>
        <v>30.178612850846669</v>
      </c>
      <c r="I10" s="77">
        <f t="shared" si="2"/>
        <v>357.46963156723371</v>
      </c>
      <c r="J10" s="79">
        <v>2</v>
      </c>
      <c r="K10" s="76">
        <v>1211</v>
      </c>
      <c r="L10" s="77">
        <f t="shared" ref="L10:L28" si="6">(K10/K$29)*100</f>
        <v>25.689435723377173</v>
      </c>
      <c r="M10" s="77">
        <f t="shared" si="3"/>
        <v>297.45894894562957</v>
      </c>
      <c r="N10" s="79">
        <v>2</v>
      </c>
    </row>
    <row r="11" spans="1:18" ht="25.5" customHeight="1" x14ac:dyDescent="0.2">
      <c r="A11" s="74" t="s">
        <v>6</v>
      </c>
      <c r="B11" s="75" t="s">
        <v>108</v>
      </c>
      <c r="C11" s="76">
        <f t="shared" si="0"/>
        <v>15</v>
      </c>
      <c r="D11" s="77">
        <f t="shared" si="4"/>
        <v>0.16620498614958448</v>
      </c>
      <c r="E11" s="77">
        <f t="shared" si="1"/>
        <v>1.9453688549040156</v>
      </c>
      <c r="F11" s="78">
        <v>14</v>
      </c>
      <c r="G11" s="76">
        <v>4</v>
      </c>
      <c r="H11" s="77">
        <f t="shared" si="5"/>
        <v>9.2785896543725349E-2</v>
      </c>
      <c r="I11" s="77">
        <f t="shared" si="2"/>
        <v>1.0990611270322326</v>
      </c>
      <c r="J11" s="79">
        <v>14</v>
      </c>
      <c r="K11" s="76">
        <v>11</v>
      </c>
      <c r="L11" s="77">
        <f t="shared" si="6"/>
        <v>0.23334747560458208</v>
      </c>
      <c r="M11" s="77">
        <f t="shared" si="3"/>
        <v>2.7019392554929196</v>
      </c>
      <c r="N11" s="79">
        <v>12</v>
      </c>
    </row>
    <row r="12" spans="1:18" ht="25.5" x14ac:dyDescent="0.2">
      <c r="A12" s="74" t="s">
        <v>7</v>
      </c>
      <c r="B12" s="75" t="s">
        <v>109</v>
      </c>
      <c r="C12" s="76">
        <f t="shared" si="0"/>
        <v>682</v>
      </c>
      <c r="D12" s="77">
        <f t="shared" si="4"/>
        <v>7.5567867036011078</v>
      </c>
      <c r="E12" s="77">
        <f t="shared" si="1"/>
        <v>88.449437269635908</v>
      </c>
      <c r="F12" s="78">
        <v>3</v>
      </c>
      <c r="G12" s="76">
        <v>332</v>
      </c>
      <c r="H12" s="77">
        <f t="shared" si="5"/>
        <v>7.7012294131292043</v>
      </c>
      <c r="I12" s="77">
        <f t="shared" si="2"/>
        <v>91.222073543675322</v>
      </c>
      <c r="J12" s="79">
        <v>3</v>
      </c>
      <c r="K12" s="76">
        <v>350</v>
      </c>
      <c r="L12" s="77">
        <f t="shared" si="6"/>
        <v>7.4246924056003385</v>
      </c>
      <c r="M12" s="77">
        <f t="shared" si="3"/>
        <v>85.970794492956543</v>
      </c>
      <c r="N12" s="79">
        <v>3</v>
      </c>
      <c r="O12" s="80"/>
    </row>
    <row r="13" spans="1:18" ht="25.5" x14ac:dyDescent="0.2">
      <c r="A13" s="74" t="s">
        <v>8</v>
      </c>
      <c r="B13" s="75" t="s">
        <v>110</v>
      </c>
      <c r="C13" s="76">
        <f t="shared" si="0"/>
        <v>305</v>
      </c>
      <c r="D13" s="77">
        <f t="shared" si="4"/>
        <v>3.3795013850415514</v>
      </c>
      <c r="E13" s="77">
        <f t="shared" si="1"/>
        <v>39.555833383048316</v>
      </c>
      <c r="F13" s="78">
        <v>8</v>
      </c>
      <c r="G13" s="76">
        <v>113</v>
      </c>
      <c r="H13" s="77">
        <f t="shared" si="5"/>
        <v>2.6212015773602415</v>
      </c>
      <c r="I13" s="77">
        <f t="shared" si="2"/>
        <v>31.048476838660573</v>
      </c>
      <c r="J13" s="79">
        <v>8</v>
      </c>
      <c r="K13" s="76">
        <v>192</v>
      </c>
      <c r="L13" s="77">
        <f t="shared" si="6"/>
        <v>4.0729741196436144</v>
      </c>
      <c r="M13" s="77">
        <f t="shared" si="3"/>
        <v>47.161121550421875</v>
      </c>
      <c r="N13" s="79">
        <v>6</v>
      </c>
      <c r="O13" s="80"/>
    </row>
    <row r="14" spans="1:18" ht="25.5" x14ac:dyDescent="0.2">
      <c r="A14" s="74" t="s">
        <v>9</v>
      </c>
      <c r="B14" s="75" t="s">
        <v>111</v>
      </c>
      <c r="C14" s="76">
        <f t="shared" si="0"/>
        <v>274</v>
      </c>
      <c r="D14" s="77">
        <f t="shared" si="4"/>
        <v>3.0360110803324103</v>
      </c>
      <c r="E14" s="77">
        <f t="shared" si="1"/>
        <v>35.535404416246685</v>
      </c>
      <c r="F14" s="78">
        <v>9</v>
      </c>
      <c r="G14" s="76">
        <v>118</v>
      </c>
      <c r="H14" s="77">
        <f t="shared" si="5"/>
        <v>2.7371839480398981</v>
      </c>
      <c r="I14" s="77">
        <f t="shared" si="2"/>
        <v>32.422303247450863</v>
      </c>
      <c r="J14" s="79">
        <v>7</v>
      </c>
      <c r="K14" s="76">
        <v>156</v>
      </c>
      <c r="L14" s="77">
        <f t="shared" si="6"/>
        <v>3.309291472210437</v>
      </c>
      <c r="M14" s="77">
        <f t="shared" si="3"/>
        <v>38.31841125971777</v>
      </c>
      <c r="N14" s="79">
        <v>7</v>
      </c>
      <c r="O14" s="80"/>
    </row>
    <row r="15" spans="1:18" ht="25.5" x14ac:dyDescent="0.2">
      <c r="A15" s="74" t="s">
        <v>24</v>
      </c>
      <c r="B15" s="75" t="s">
        <v>112</v>
      </c>
      <c r="C15" s="76">
        <f t="shared" si="0"/>
        <v>0</v>
      </c>
      <c r="D15" s="77">
        <f t="shared" si="4"/>
        <v>0</v>
      </c>
      <c r="E15" s="77">
        <f t="shared" si="1"/>
        <v>0</v>
      </c>
      <c r="F15" s="78"/>
      <c r="G15" s="76">
        <v>0</v>
      </c>
      <c r="H15" s="77">
        <f t="shared" si="5"/>
        <v>0</v>
      </c>
      <c r="I15" s="77">
        <f t="shared" si="2"/>
        <v>0</v>
      </c>
      <c r="J15" s="79"/>
      <c r="K15" s="76">
        <v>0</v>
      </c>
      <c r="L15" s="77">
        <f t="shared" si="6"/>
        <v>0</v>
      </c>
      <c r="M15" s="77">
        <f t="shared" si="3"/>
        <v>0</v>
      </c>
      <c r="N15" s="79"/>
      <c r="O15" s="80"/>
    </row>
    <row r="16" spans="1:18" ht="25.5" x14ac:dyDescent="0.2">
      <c r="A16" s="74" t="s">
        <v>10</v>
      </c>
      <c r="B16" s="75" t="s">
        <v>113</v>
      </c>
      <c r="C16" s="76">
        <f t="shared" si="0"/>
        <v>0</v>
      </c>
      <c r="D16" s="77">
        <f t="shared" si="4"/>
        <v>0</v>
      </c>
      <c r="E16" s="77">
        <f t="shared" si="1"/>
        <v>0</v>
      </c>
      <c r="F16" s="78"/>
      <c r="G16" s="76">
        <v>0</v>
      </c>
      <c r="H16" s="77">
        <f t="shared" si="5"/>
        <v>0</v>
      </c>
      <c r="I16" s="77">
        <f t="shared" si="2"/>
        <v>0</v>
      </c>
      <c r="J16" s="79"/>
      <c r="K16" s="76">
        <v>0</v>
      </c>
      <c r="L16" s="77">
        <f t="shared" si="6"/>
        <v>0</v>
      </c>
      <c r="M16" s="77">
        <f t="shared" si="3"/>
        <v>0</v>
      </c>
      <c r="N16" s="79"/>
      <c r="O16" s="80"/>
    </row>
    <row r="17" spans="1:15" ht="25.5" x14ac:dyDescent="0.2">
      <c r="A17" s="74" t="s">
        <v>11</v>
      </c>
      <c r="B17" s="75" t="s">
        <v>114</v>
      </c>
      <c r="C17" s="76">
        <f t="shared" si="0"/>
        <v>3383</v>
      </c>
      <c r="D17" s="77">
        <f t="shared" si="4"/>
        <v>37.48476454293629</v>
      </c>
      <c r="E17" s="77">
        <f t="shared" si="1"/>
        <v>438.7455224093523</v>
      </c>
      <c r="F17" s="78">
        <v>1</v>
      </c>
      <c r="G17" s="76">
        <v>1475</v>
      </c>
      <c r="H17" s="77">
        <f t="shared" si="5"/>
        <v>34.214799350498723</v>
      </c>
      <c r="I17" s="77">
        <f t="shared" si="2"/>
        <v>405.2787905931358</v>
      </c>
      <c r="J17" s="79">
        <v>1</v>
      </c>
      <c r="K17" s="76">
        <v>1908</v>
      </c>
      <c r="L17" s="77">
        <f t="shared" si="6"/>
        <v>40.475180313958418</v>
      </c>
      <c r="M17" s="77">
        <f t="shared" si="3"/>
        <v>468.66364540731735</v>
      </c>
      <c r="N17" s="79">
        <v>1</v>
      </c>
      <c r="O17" s="80"/>
    </row>
    <row r="18" spans="1:15" ht="25.5" x14ac:dyDescent="0.2">
      <c r="A18" s="74" t="s">
        <v>12</v>
      </c>
      <c r="B18" s="75" t="s">
        <v>115</v>
      </c>
      <c r="C18" s="76">
        <f t="shared" si="0"/>
        <v>457</v>
      </c>
      <c r="D18" s="77">
        <f t="shared" si="4"/>
        <v>5.0637119113573412</v>
      </c>
      <c r="E18" s="77">
        <f t="shared" si="1"/>
        <v>59.268904446075673</v>
      </c>
      <c r="F18" s="78">
        <v>4</v>
      </c>
      <c r="G18" s="76">
        <v>248</v>
      </c>
      <c r="H18" s="77">
        <f t="shared" si="5"/>
        <v>5.7527255857109711</v>
      </c>
      <c r="I18" s="77">
        <f t="shared" si="2"/>
        <v>68.141789875998427</v>
      </c>
      <c r="J18" s="79">
        <v>4</v>
      </c>
      <c r="K18" s="76">
        <v>209</v>
      </c>
      <c r="L18" s="77">
        <f t="shared" si="6"/>
        <v>4.4336020364870592</v>
      </c>
      <c r="M18" s="77">
        <f t="shared" si="3"/>
        <v>51.336845854365471</v>
      </c>
      <c r="N18" s="79">
        <v>4</v>
      </c>
      <c r="O18" s="80"/>
    </row>
    <row r="19" spans="1:15" ht="25.5" x14ac:dyDescent="0.2">
      <c r="A19" s="74" t="s">
        <v>13</v>
      </c>
      <c r="B19" s="75" t="s">
        <v>116</v>
      </c>
      <c r="C19" s="76">
        <f t="shared" si="0"/>
        <v>330</v>
      </c>
      <c r="D19" s="77">
        <f t="shared" si="4"/>
        <v>3.6565096952908589</v>
      </c>
      <c r="E19" s="77">
        <f t="shared" si="1"/>
        <v>42.798114807888339</v>
      </c>
      <c r="F19" s="78">
        <v>6</v>
      </c>
      <c r="G19" s="76">
        <v>186</v>
      </c>
      <c r="H19" s="77">
        <f t="shared" si="5"/>
        <v>4.3145441892832288</v>
      </c>
      <c r="I19" s="77">
        <f t="shared" si="2"/>
        <v>51.10634240699882</v>
      </c>
      <c r="J19" s="79">
        <v>6</v>
      </c>
      <c r="K19" s="76">
        <v>144</v>
      </c>
      <c r="L19" s="77">
        <f t="shared" si="6"/>
        <v>3.0547305897327113</v>
      </c>
      <c r="M19" s="77">
        <f t="shared" si="3"/>
        <v>35.370841162816404</v>
      </c>
      <c r="N19" s="79">
        <v>8</v>
      </c>
      <c r="O19" s="80"/>
    </row>
    <row r="20" spans="1:15" ht="25.5" x14ac:dyDescent="0.2">
      <c r="A20" s="74" t="s">
        <v>14</v>
      </c>
      <c r="B20" s="75" t="s">
        <v>117</v>
      </c>
      <c r="C20" s="76">
        <f t="shared" si="0"/>
        <v>6</v>
      </c>
      <c r="D20" s="77">
        <f t="shared" si="4"/>
        <v>6.6481994459833799E-2</v>
      </c>
      <c r="E20" s="77">
        <f t="shared" si="1"/>
        <v>0.77814754196160618</v>
      </c>
      <c r="F20" s="78">
        <v>17</v>
      </c>
      <c r="G20" s="76">
        <v>1</v>
      </c>
      <c r="H20" s="77">
        <f t="shared" si="5"/>
        <v>2.3196474135931337E-2</v>
      </c>
      <c r="I20" s="77">
        <f t="shared" si="2"/>
        <v>0.27476528175805814</v>
      </c>
      <c r="J20" s="79">
        <v>16</v>
      </c>
      <c r="K20" s="76">
        <v>5</v>
      </c>
      <c r="L20" s="77">
        <f t="shared" si="6"/>
        <v>0.10606703436571914</v>
      </c>
      <c r="M20" s="77">
        <f t="shared" si="3"/>
        <v>1.2281542070422362</v>
      </c>
      <c r="N20" s="79">
        <v>14</v>
      </c>
      <c r="O20" s="80"/>
    </row>
    <row r="21" spans="1:15" ht="25.5" x14ac:dyDescent="0.2">
      <c r="A21" s="74" t="s">
        <v>15</v>
      </c>
      <c r="B21" s="75" t="s">
        <v>118</v>
      </c>
      <c r="C21" s="76">
        <f t="shared" si="0"/>
        <v>26</v>
      </c>
      <c r="D21" s="77">
        <f t="shared" si="4"/>
        <v>0.28808864265927975</v>
      </c>
      <c r="E21" s="77">
        <f t="shared" si="1"/>
        <v>3.3719726818336269</v>
      </c>
      <c r="F21" s="78">
        <v>13</v>
      </c>
      <c r="G21" s="76">
        <v>3</v>
      </c>
      <c r="H21" s="77">
        <f t="shared" si="5"/>
        <v>6.9589422407794019E-2</v>
      </c>
      <c r="I21" s="77">
        <f t="shared" si="2"/>
        <v>0.82429584527417454</v>
      </c>
      <c r="J21" s="79">
        <v>15</v>
      </c>
      <c r="K21" s="76">
        <v>23</v>
      </c>
      <c r="L21" s="77">
        <f t="shared" si="6"/>
        <v>0.48790835808230798</v>
      </c>
      <c r="M21" s="77">
        <f t="shared" si="3"/>
        <v>5.6495093523942863</v>
      </c>
      <c r="N21" s="79">
        <v>11</v>
      </c>
      <c r="O21" s="80"/>
    </row>
    <row r="22" spans="1:15" ht="25.5" x14ac:dyDescent="0.2">
      <c r="A22" s="74" t="s">
        <v>16</v>
      </c>
      <c r="B22" s="75" t="s">
        <v>119</v>
      </c>
      <c r="C22" s="76">
        <f t="shared" si="0"/>
        <v>311</v>
      </c>
      <c r="D22" s="77">
        <f t="shared" si="4"/>
        <v>3.445983379501385</v>
      </c>
      <c r="E22" s="77">
        <f t="shared" si="1"/>
        <v>40.333980925009918</v>
      </c>
      <c r="F22" s="78">
        <v>7</v>
      </c>
      <c r="G22" s="76">
        <v>105</v>
      </c>
      <c r="H22" s="77">
        <f t="shared" si="5"/>
        <v>2.4356297842727903</v>
      </c>
      <c r="I22" s="77">
        <f t="shared" si="2"/>
        <v>28.850354584596111</v>
      </c>
      <c r="J22" s="79">
        <v>9</v>
      </c>
      <c r="K22" s="76">
        <v>206</v>
      </c>
      <c r="L22" s="77">
        <f t="shared" si="6"/>
        <v>4.3699618158676286</v>
      </c>
      <c r="M22" s="77">
        <f t="shared" si="3"/>
        <v>50.599953330140131</v>
      </c>
      <c r="N22" s="79">
        <v>5</v>
      </c>
      <c r="O22" s="80"/>
    </row>
    <row r="23" spans="1:15" ht="25.5" x14ac:dyDescent="0.2">
      <c r="A23" s="74" t="s">
        <v>17</v>
      </c>
      <c r="B23" s="75" t="s">
        <v>120</v>
      </c>
      <c r="C23" s="76">
        <f t="shared" si="0"/>
        <v>0</v>
      </c>
      <c r="D23" s="77">
        <f t="shared" si="4"/>
        <v>0</v>
      </c>
      <c r="E23" s="77">
        <f t="shared" si="1"/>
        <v>0</v>
      </c>
      <c r="F23" s="78"/>
      <c r="G23" s="76">
        <v>0</v>
      </c>
      <c r="H23" s="77">
        <f t="shared" si="5"/>
        <v>0</v>
      </c>
      <c r="I23" s="77">
        <f t="shared" si="2"/>
        <v>0</v>
      </c>
      <c r="J23" s="79"/>
      <c r="K23" s="76">
        <v>0</v>
      </c>
      <c r="L23" s="77">
        <f t="shared" si="6"/>
        <v>0</v>
      </c>
      <c r="M23" s="77">
        <f t="shared" si="3"/>
        <v>0</v>
      </c>
      <c r="N23" s="79"/>
      <c r="O23" s="80"/>
    </row>
    <row r="24" spans="1:15" ht="25.5" x14ac:dyDescent="0.2">
      <c r="A24" s="74" t="s">
        <v>18</v>
      </c>
      <c r="B24" s="75" t="s">
        <v>121</v>
      </c>
      <c r="C24" s="76">
        <f t="shared" si="0"/>
        <v>11</v>
      </c>
      <c r="D24" s="77">
        <f t="shared" si="4"/>
        <v>0.12188365650969531</v>
      </c>
      <c r="E24" s="77">
        <f t="shared" si="1"/>
        <v>1.4266038269296113</v>
      </c>
      <c r="F24" s="78">
        <v>16</v>
      </c>
      <c r="G24" s="76">
        <v>6</v>
      </c>
      <c r="H24" s="77">
        <f t="shared" si="5"/>
        <v>0.13917884481558804</v>
      </c>
      <c r="I24" s="77">
        <f t="shared" si="2"/>
        <v>1.6485916905483491</v>
      </c>
      <c r="J24" s="79">
        <v>13</v>
      </c>
      <c r="K24" s="76">
        <v>5</v>
      </c>
      <c r="L24" s="77">
        <f t="shared" si="6"/>
        <v>0.10606703436571914</v>
      </c>
      <c r="M24" s="77">
        <f t="shared" si="3"/>
        <v>1.2281542070422362</v>
      </c>
      <c r="N24" s="79">
        <v>14</v>
      </c>
      <c r="O24" s="80"/>
    </row>
    <row r="25" spans="1:15" ht="25.5" x14ac:dyDescent="0.2">
      <c r="A25" s="74" t="s">
        <v>19</v>
      </c>
      <c r="B25" s="75" t="s">
        <v>125</v>
      </c>
      <c r="C25" s="76">
        <f t="shared" si="0"/>
        <v>14</v>
      </c>
      <c r="D25" s="77">
        <f t="shared" si="4"/>
        <v>0.15512465373961218</v>
      </c>
      <c r="E25" s="77">
        <f t="shared" si="1"/>
        <v>1.8156775979104145</v>
      </c>
      <c r="F25" s="78">
        <v>15</v>
      </c>
      <c r="G25" s="76">
        <v>6</v>
      </c>
      <c r="H25" s="77">
        <f t="shared" si="5"/>
        <v>0.13917884481558804</v>
      </c>
      <c r="I25" s="77">
        <f t="shared" si="2"/>
        <v>1.6485916905483491</v>
      </c>
      <c r="J25" s="79">
        <v>13</v>
      </c>
      <c r="K25" s="76">
        <v>8</v>
      </c>
      <c r="L25" s="77">
        <f t="shared" si="6"/>
        <v>0.1697072549851506</v>
      </c>
      <c r="M25" s="77">
        <f t="shared" si="3"/>
        <v>1.9650467312675779</v>
      </c>
      <c r="N25" s="79">
        <v>13</v>
      </c>
      <c r="O25" s="80"/>
    </row>
    <row r="26" spans="1:15" ht="25.5" x14ac:dyDescent="0.2">
      <c r="A26" s="74" t="s">
        <v>20</v>
      </c>
      <c r="B26" s="75" t="s">
        <v>122</v>
      </c>
      <c r="C26" s="76">
        <f t="shared" si="0"/>
        <v>72</v>
      </c>
      <c r="D26" s="77">
        <f t="shared" si="4"/>
        <v>0.79778393351800558</v>
      </c>
      <c r="E26" s="77">
        <f t="shared" si="1"/>
        <v>9.3377705035392751</v>
      </c>
      <c r="F26" s="78">
        <v>11</v>
      </c>
      <c r="G26" s="76">
        <v>45</v>
      </c>
      <c r="H26" s="77">
        <f t="shared" si="5"/>
        <v>1.0438413361169103</v>
      </c>
      <c r="I26" s="77">
        <f t="shared" si="2"/>
        <v>12.364437679112617</v>
      </c>
      <c r="J26" s="79">
        <v>11</v>
      </c>
      <c r="K26" s="76">
        <v>27</v>
      </c>
      <c r="L26" s="77">
        <f t="shared" si="6"/>
        <v>0.57276198557488334</v>
      </c>
      <c r="M26" s="77">
        <f t="shared" si="3"/>
        <v>6.6320327180280758</v>
      </c>
      <c r="N26" s="79">
        <v>10</v>
      </c>
      <c r="O26" s="80"/>
    </row>
    <row r="27" spans="1:15" ht="25.5" x14ac:dyDescent="0.2">
      <c r="A27" s="74" t="s">
        <v>21</v>
      </c>
      <c r="B27" s="75" t="s">
        <v>123</v>
      </c>
      <c r="C27" s="76">
        <f t="shared" si="0"/>
        <v>398</v>
      </c>
      <c r="D27" s="77">
        <f t="shared" si="4"/>
        <v>4.4099722991689756</v>
      </c>
      <c r="E27" s="77">
        <f t="shared" si="1"/>
        <v>51.617120283453211</v>
      </c>
      <c r="F27" s="78">
        <v>5</v>
      </c>
      <c r="G27" s="76">
        <v>242</v>
      </c>
      <c r="H27" s="77">
        <f t="shared" si="5"/>
        <v>5.6135467408953836</v>
      </c>
      <c r="I27" s="77">
        <f t="shared" si="2"/>
        <v>66.493198185450083</v>
      </c>
      <c r="J27" s="79">
        <v>5</v>
      </c>
      <c r="K27" s="76">
        <v>156</v>
      </c>
      <c r="L27" s="77">
        <f t="shared" si="6"/>
        <v>3.309291472210437</v>
      </c>
      <c r="M27" s="77">
        <f t="shared" si="3"/>
        <v>38.31841125971777</v>
      </c>
      <c r="N27" s="79">
        <v>7</v>
      </c>
      <c r="O27" s="80"/>
    </row>
    <row r="28" spans="1:15" ht="25.5" x14ac:dyDescent="0.2">
      <c r="A28" s="74" t="s">
        <v>46</v>
      </c>
      <c r="B28" s="75" t="s">
        <v>124</v>
      </c>
      <c r="C28" s="76">
        <f t="shared" si="0"/>
        <v>179</v>
      </c>
      <c r="D28" s="77">
        <f t="shared" si="4"/>
        <v>1.9833795013850415</v>
      </c>
      <c r="E28" s="77">
        <f t="shared" si="1"/>
        <v>23.214735001854585</v>
      </c>
      <c r="F28" s="78">
        <v>10</v>
      </c>
      <c r="G28" s="76">
        <v>103</v>
      </c>
      <c r="H28" s="77">
        <f t="shared" si="5"/>
        <v>2.389236836000928</v>
      </c>
      <c r="I28" s="77">
        <f t="shared" si="2"/>
        <v>28.300824021079993</v>
      </c>
      <c r="J28" s="79">
        <v>10</v>
      </c>
      <c r="K28" s="76">
        <v>76</v>
      </c>
      <c r="L28" s="77">
        <f t="shared" si="6"/>
        <v>1.6122189223589309</v>
      </c>
      <c r="M28" s="77">
        <f t="shared" si="3"/>
        <v>18.667943947041991</v>
      </c>
      <c r="N28" s="79">
        <v>9</v>
      </c>
      <c r="O28" s="80"/>
    </row>
    <row r="29" spans="1:15" ht="25.5" customHeight="1" x14ac:dyDescent="0.2">
      <c r="A29" s="81"/>
      <c r="B29" s="123" t="s">
        <v>133</v>
      </c>
      <c r="C29" s="76">
        <f>SUM(C9:C28)</f>
        <v>9025</v>
      </c>
      <c r="D29" s="82">
        <f>SUM(D9:D28)</f>
        <v>99.999999999999986</v>
      </c>
      <c r="E29" s="77">
        <f t="shared" si="1"/>
        <v>1170.4635943672492</v>
      </c>
      <c r="F29" s="83"/>
      <c r="G29" s="76">
        <f>SUM(G9:G28)</f>
        <v>4311</v>
      </c>
      <c r="H29" s="82">
        <f>SUM(H9:H28)</f>
        <v>100</v>
      </c>
      <c r="I29" s="77">
        <f t="shared" si="2"/>
        <v>1184.5131296589889</v>
      </c>
      <c r="J29" s="83"/>
      <c r="K29" s="76">
        <f>SUM(K9:K28)</f>
        <v>4714</v>
      </c>
      <c r="L29" s="82">
        <f>SUM(L9:L28)</f>
        <v>100.00000000000001</v>
      </c>
      <c r="M29" s="77">
        <f t="shared" si="3"/>
        <v>1157.9037863994204</v>
      </c>
      <c r="N29" s="83"/>
    </row>
    <row r="30" spans="1:15" x14ac:dyDescent="0.2">
      <c r="B30" s="159" t="s">
        <v>132</v>
      </c>
      <c r="C30" s="125">
        <f>G30+K30</f>
        <v>771062</v>
      </c>
      <c r="D30" s="125"/>
      <c r="E30" s="125"/>
      <c r="F30" s="126"/>
      <c r="G30" s="127">
        <v>363947</v>
      </c>
      <c r="H30" s="125"/>
      <c r="I30" s="90"/>
      <c r="J30" s="126"/>
      <c r="K30" s="127">
        <v>407115</v>
      </c>
      <c r="L30" s="125"/>
      <c r="M30" s="90"/>
      <c r="N30" s="126"/>
    </row>
    <row r="31" spans="1:15" x14ac:dyDescent="0.2">
      <c r="B31" s="120"/>
      <c r="C31" s="121"/>
      <c r="D31" s="69"/>
      <c r="G31" s="121"/>
      <c r="H31" s="69"/>
      <c r="K31" s="121"/>
      <c r="L31" s="69"/>
    </row>
    <row r="32" spans="1:15" x14ac:dyDescent="0.2">
      <c r="G32" s="89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31"/>
  <sheetViews>
    <sheetView zoomScaleNormal="100" workbookViewId="0">
      <pane ySplit="8" topLeftCell="A9" activePane="bottomLeft" state="frozen"/>
      <selection pane="bottomLeft"/>
    </sheetView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85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86" customWidth="1"/>
    <col min="17" max="18" width="13.140625" style="70" customWidth="1"/>
    <col min="19" max="16384" width="9.140625" style="69"/>
  </cols>
  <sheetData>
    <row r="1" spans="1:21" x14ac:dyDescent="0.2">
      <c r="A1" s="128" t="s">
        <v>25</v>
      </c>
      <c r="B1" s="69"/>
      <c r="C1" s="71"/>
      <c r="D1" s="69"/>
      <c r="F1" s="69"/>
      <c r="G1" s="71"/>
      <c r="H1" s="69"/>
      <c r="J1" s="69"/>
      <c r="K1" s="71"/>
      <c r="L1" s="69"/>
      <c r="N1" s="69"/>
    </row>
    <row r="2" spans="1:21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129"/>
      <c r="Q2" s="72"/>
      <c r="R2" s="72"/>
    </row>
    <row r="3" spans="1:21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129"/>
      <c r="Q3" s="72"/>
      <c r="R3" s="72"/>
    </row>
    <row r="4" spans="1:21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129"/>
      <c r="Q4" s="72"/>
      <c r="R4" s="72"/>
    </row>
    <row r="5" spans="1:21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129"/>
      <c r="Q5" s="72"/>
      <c r="R5" s="72"/>
    </row>
    <row r="6" spans="1:21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129"/>
      <c r="Q6" s="72"/>
      <c r="R6" s="72"/>
    </row>
    <row r="7" spans="1:21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129"/>
      <c r="Q7" s="72"/>
      <c r="R7" s="72"/>
    </row>
    <row r="8" spans="1:2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</row>
    <row r="9" spans="1:21" s="71" customFormat="1" ht="25.5" customHeight="1" x14ac:dyDescent="0.2">
      <c r="A9" s="74" t="s">
        <v>4</v>
      </c>
      <c r="B9" s="75" t="s">
        <v>106</v>
      </c>
      <c r="C9" s="76">
        <f t="shared" ref="C9:C14" si="0">G9+K9</f>
        <v>15</v>
      </c>
      <c r="D9" s="77">
        <f>(C9/C$29)*100</f>
        <v>0.41643531371460296</v>
      </c>
      <c r="E9" s="77">
        <f>(C9/$C$30)*100000</f>
        <v>4.9284714510077077</v>
      </c>
      <c r="F9" s="78">
        <v>12</v>
      </c>
      <c r="G9" s="76">
        <v>4</v>
      </c>
      <c r="H9" s="77">
        <f>(G9/G$29)*100</f>
        <v>0.21551724137931033</v>
      </c>
      <c r="I9" s="77">
        <f>(G9/$G$30)*100000</f>
        <v>2.6876121238182904</v>
      </c>
      <c r="J9" s="79">
        <v>12</v>
      </c>
      <c r="K9" s="76">
        <v>11</v>
      </c>
      <c r="L9" s="77">
        <f>(K9/K$29)*100</f>
        <v>0.63001145475372278</v>
      </c>
      <c r="M9" s="77">
        <f>(K9/$K$30)*100000</f>
        <v>7.0729088302051784</v>
      </c>
      <c r="N9" s="79">
        <v>11</v>
      </c>
      <c r="O9" s="69"/>
      <c r="P9" s="86"/>
      <c r="Q9" s="70"/>
      <c r="R9" s="70"/>
    </row>
    <row r="10" spans="1:21" s="130" customFormat="1" ht="25.5" customHeight="1" x14ac:dyDescent="0.2">
      <c r="A10" s="74" t="s">
        <v>5</v>
      </c>
      <c r="B10" s="75" t="s">
        <v>107</v>
      </c>
      <c r="C10" s="76">
        <f t="shared" si="0"/>
        <v>1008</v>
      </c>
      <c r="D10" s="77">
        <f t="shared" ref="D10:D28" si="1">(C10/C$29)*100</f>
        <v>27.984453081621318</v>
      </c>
      <c r="E10" s="77">
        <f t="shared" ref="E10:E29" si="2">(C10/$C$30)*100000</f>
        <v>331.19328150771798</v>
      </c>
      <c r="F10" s="78">
        <v>2</v>
      </c>
      <c r="G10" s="76">
        <v>598</v>
      </c>
      <c r="H10" s="77">
        <f t="shared" ref="H10:H28" si="3">(G10/G$29)*100</f>
        <v>32.219827586206897</v>
      </c>
      <c r="I10" s="77">
        <f t="shared" ref="I10:I29" si="4">(G10/$G$30)*100000</f>
        <v>401.7980125108345</v>
      </c>
      <c r="J10" s="79">
        <v>2</v>
      </c>
      <c r="K10" s="76">
        <v>410</v>
      </c>
      <c r="L10" s="77">
        <f t="shared" ref="L10:L28" si="5">(K10/K$29)*100</f>
        <v>23.482245131729666</v>
      </c>
      <c r="M10" s="77">
        <f t="shared" ref="M10:M29" si="6">(K10/$K$30)*100000</f>
        <v>263.6266018531021</v>
      </c>
      <c r="N10" s="79">
        <v>2</v>
      </c>
      <c r="O10" s="69"/>
      <c r="P10" s="86"/>
      <c r="Q10" s="70"/>
      <c r="R10" s="70"/>
      <c r="U10" s="69"/>
    </row>
    <row r="11" spans="1:21" ht="25.5" customHeight="1" x14ac:dyDescent="0.2">
      <c r="A11" s="74" t="s">
        <v>6</v>
      </c>
      <c r="B11" s="75" t="s">
        <v>108</v>
      </c>
      <c r="C11" s="76">
        <f t="shared" si="0"/>
        <v>3</v>
      </c>
      <c r="D11" s="77">
        <f t="shared" si="1"/>
        <v>8.3287062742920595E-2</v>
      </c>
      <c r="E11" s="77">
        <f t="shared" si="2"/>
        <v>0.98569429020154165</v>
      </c>
      <c r="F11" s="78">
        <v>14</v>
      </c>
      <c r="G11" s="76">
        <v>1</v>
      </c>
      <c r="H11" s="77">
        <f t="shared" si="3"/>
        <v>5.3879310344827583E-2</v>
      </c>
      <c r="I11" s="77">
        <f t="shared" si="4"/>
        <v>0.6719030309545726</v>
      </c>
      <c r="J11" s="79">
        <v>15</v>
      </c>
      <c r="K11" s="76">
        <v>2</v>
      </c>
      <c r="L11" s="77">
        <f t="shared" si="5"/>
        <v>0.11454753722794961</v>
      </c>
      <c r="M11" s="77">
        <f t="shared" si="6"/>
        <v>1.2859834236736687</v>
      </c>
      <c r="N11" s="79">
        <v>14</v>
      </c>
    </row>
    <row r="12" spans="1:21" ht="25.5" customHeight="1" x14ac:dyDescent="0.2">
      <c r="A12" s="74" t="s">
        <v>7</v>
      </c>
      <c r="B12" s="75" t="s">
        <v>109</v>
      </c>
      <c r="C12" s="76">
        <f t="shared" si="0"/>
        <v>265</v>
      </c>
      <c r="D12" s="77">
        <f t="shared" si="1"/>
        <v>7.3570238756246535</v>
      </c>
      <c r="E12" s="77">
        <f t="shared" si="2"/>
        <v>87.069662301136177</v>
      </c>
      <c r="F12" s="78">
        <v>3</v>
      </c>
      <c r="G12" s="76">
        <v>120</v>
      </c>
      <c r="H12" s="77">
        <f t="shared" si="3"/>
        <v>6.4655172413793105</v>
      </c>
      <c r="I12" s="77">
        <f t="shared" si="4"/>
        <v>80.628363714548712</v>
      </c>
      <c r="J12" s="79">
        <v>4</v>
      </c>
      <c r="K12" s="76">
        <v>145</v>
      </c>
      <c r="L12" s="77">
        <f t="shared" si="5"/>
        <v>8.3046964490263449</v>
      </c>
      <c r="M12" s="77">
        <f t="shared" si="6"/>
        <v>93.233798216341</v>
      </c>
      <c r="N12" s="79">
        <v>3</v>
      </c>
      <c r="O12" s="80"/>
    </row>
    <row r="13" spans="1:21" ht="25.5" customHeight="1" x14ac:dyDescent="0.2">
      <c r="A13" s="74" t="s">
        <v>8</v>
      </c>
      <c r="B13" s="75" t="s">
        <v>110</v>
      </c>
      <c r="C13" s="76">
        <f t="shared" si="0"/>
        <v>121</v>
      </c>
      <c r="D13" s="77">
        <f t="shared" si="1"/>
        <v>3.3592448639644639</v>
      </c>
      <c r="E13" s="77">
        <f t="shared" si="2"/>
        <v>39.756336371462176</v>
      </c>
      <c r="F13" s="78">
        <v>8</v>
      </c>
      <c r="G13" s="76">
        <v>54</v>
      </c>
      <c r="H13" s="77">
        <f t="shared" si="3"/>
        <v>2.9094827586206895</v>
      </c>
      <c r="I13" s="77">
        <f t="shared" si="4"/>
        <v>36.282763671546924</v>
      </c>
      <c r="J13" s="79">
        <v>7</v>
      </c>
      <c r="K13" s="76">
        <v>67</v>
      </c>
      <c r="L13" s="77">
        <f t="shared" si="5"/>
        <v>3.8373424971363117</v>
      </c>
      <c r="M13" s="77">
        <f t="shared" si="6"/>
        <v>43.080444693067903</v>
      </c>
      <c r="N13" s="79">
        <v>7</v>
      </c>
      <c r="O13" s="80"/>
    </row>
    <row r="14" spans="1:21" ht="25.5" customHeight="1" x14ac:dyDescent="0.2">
      <c r="A14" s="74" t="s">
        <v>9</v>
      </c>
      <c r="B14" s="75" t="s">
        <v>111</v>
      </c>
      <c r="C14" s="76">
        <f t="shared" si="0"/>
        <v>81</v>
      </c>
      <c r="D14" s="77">
        <f t="shared" si="1"/>
        <v>2.2487506940588564</v>
      </c>
      <c r="E14" s="77">
        <f t="shared" si="2"/>
        <v>26.613745835441623</v>
      </c>
      <c r="F14" s="78">
        <v>9</v>
      </c>
      <c r="G14" s="76">
        <v>38</v>
      </c>
      <c r="H14" s="77">
        <f t="shared" si="3"/>
        <v>2.0474137931034484</v>
      </c>
      <c r="I14" s="77">
        <f t="shared" si="4"/>
        <v>25.532315176273759</v>
      </c>
      <c r="J14" s="79">
        <v>9</v>
      </c>
      <c r="K14" s="76">
        <v>43</v>
      </c>
      <c r="L14" s="77">
        <f t="shared" si="5"/>
        <v>2.4627720504009165</v>
      </c>
      <c r="M14" s="77">
        <f t="shared" si="6"/>
        <v>27.648643608983882</v>
      </c>
      <c r="N14" s="79">
        <v>9</v>
      </c>
      <c r="O14" s="80"/>
    </row>
    <row r="15" spans="1:21" ht="25.5" customHeight="1" x14ac:dyDescent="0.2">
      <c r="A15" s="74" t="s">
        <v>24</v>
      </c>
      <c r="B15" s="75" t="s">
        <v>112</v>
      </c>
      <c r="C15" s="76">
        <v>0</v>
      </c>
      <c r="D15" s="77">
        <f t="shared" si="1"/>
        <v>0</v>
      </c>
      <c r="E15" s="77">
        <f t="shared" si="2"/>
        <v>0</v>
      </c>
      <c r="F15" s="78"/>
      <c r="G15" s="76">
        <v>0</v>
      </c>
      <c r="H15" s="77">
        <f t="shared" si="3"/>
        <v>0</v>
      </c>
      <c r="I15" s="77">
        <f t="shared" si="4"/>
        <v>0</v>
      </c>
      <c r="J15" s="79"/>
      <c r="K15" s="76">
        <v>0</v>
      </c>
      <c r="L15" s="77">
        <f t="shared" si="5"/>
        <v>0</v>
      </c>
      <c r="M15" s="77">
        <f t="shared" si="6"/>
        <v>0</v>
      </c>
      <c r="N15" s="79"/>
      <c r="O15" s="80"/>
    </row>
    <row r="16" spans="1:21" ht="25.5" customHeight="1" x14ac:dyDescent="0.2">
      <c r="A16" s="74" t="s">
        <v>10</v>
      </c>
      <c r="B16" s="75" t="s">
        <v>113</v>
      </c>
      <c r="C16" s="76">
        <v>0</v>
      </c>
      <c r="D16" s="77">
        <f t="shared" si="1"/>
        <v>0</v>
      </c>
      <c r="E16" s="77">
        <f t="shared" si="2"/>
        <v>0</v>
      </c>
      <c r="F16" s="78"/>
      <c r="G16" s="76">
        <v>0</v>
      </c>
      <c r="H16" s="77">
        <f t="shared" si="3"/>
        <v>0</v>
      </c>
      <c r="I16" s="77">
        <f t="shared" si="4"/>
        <v>0</v>
      </c>
      <c r="J16" s="79"/>
      <c r="K16" s="76">
        <v>0</v>
      </c>
      <c r="L16" s="77">
        <f t="shared" si="5"/>
        <v>0</v>
      </c>
      <c r="M16" s="77">
        <f t="shared" si="6"/>
        <v>0</v>
      </c>
      <c r="N16" s="79"/>
      <c r="O16" s="80"/>
    </row>
    <row r="17" spans="1:21" ht="25.5" customHeight="1" x14ac:dyDescent="0.2">
      <c r="A17" s="74" t="s">
        <v>11</v>
      </c>
      <c r="B17" s="75" t="s">
        <v>114</v>
      </c>
      <c r="C17" s="76">
        <f>G17+K17</f>
        <v>1336</v>
      </c>
      <c r="D17" s="77">
        <f t="shared" si="1"/>
        <v>37.09050527484731</v>
      </c>
      <c r="E17" s="77">
        <f t="shared" si="2"/>
        <v>438.96252390308655</v>
      </c>
      <c r="F17" s="78">
        <v>1</v>
      </c>
      <c r="G17" s="76">
        <v>604</v>
      </c>
      <c r="H17" s="77">
        <f t="shared" si="3"/>
        <v>32.543103448275865</v>
      </c>
      <c r="I17" s="77">
        <f t="shared" si="4"/>
        <v>405.82943069656181</v>
      </c>
      <c r="J17" s="79">
        <v>1</v>
      </c>
      <c r="K17" s="76">
        <v>732</v>
      </c>
      <c r="L17" s="77">
        <f t="shared" si="5"/>
        <v>41.924398625429554</v>
      </c>
      <c r="M17" s="77">
        <f t="shared" si="6"/>
        <v>470.66993306456283</v>
      </c>
      <c r="N17" s="79">
        <v>1</v>
      </c>
      <c r="O17" s="80"/>
    </row>
    <row r="18" spans="1:21" ht="25.5" customHeight="1" x14ac:dyDescent="0.2">
      <c r="A18" s="74" t="s">
        <v>12</v>
      </c>
      <c r="B18" s="75" t="s">
        <v>115</v>
      </c>
      <c r="C18" s="76">
        <f>G18+K18</f>
        <v>166</v>
      </c>
      <c r="D18" s="77">
        <f t="shared" si="1"/>
        <v>4.6085508051082735</v>
      </c>
      <c r="E18" s="77">
        <f t="shared" si="2"/>
        <v>54.541750724485311</v>
      </c>
      <c r="F18" s="78">
        <v>6</v>
      </c>
      <c r="G18" s="76">
        <v>97</v>
      </c>
      <c r="H18" s="77">
        <f t="shared" si="3"/>
        <v>5.2262931034482758</v>
      </c>
      <c r="I18" s="77">
        <f t="shared" si="4"/>
        <v>65.174594002593551</v>
      </c>
      <c r="J18" s="79">
        <v>6</v>
      </c>
      <c r="K18" s="76">
        <v>69</v>
      </c>
      <c r="L18" s="77">
        <f t="shared" si="5"/>
        <v>3.9518900343642609</v>
      </c>
      <c r="M18" s="77">
        <f t="shared" si="6"/>
        <v>44.366428116741574</v>
      </c>
      <c r="N18" s="79">
        <v>6</v>
      </c>
      <c r="O18" s="80"/>
    </row>
    <row r="19" spans="1:21" ht="25.5" customHeight="1" x14ac:dyDescent="0.2">
      <c r="A19" s="74" t="s">
        <v>13</v>
      </c>
      <c r="B19" s="75" t="s">
        <v>116</v>
      </c>
      <c r="C19" s="76">
        <f>G19+K19</f>
        <v>170</v>
      </c>
      <c r="D19" s="77">
        <f t="shared" si="1"/>
        <v>4.7196002220988342</v>
      </c>
      <c r="E19" s="77">
        <f t="shared" si="2"/>
        <v>55.856009778087362</v>
      </c>
      <c r="F19" s="78">
        <v>5</v>
      </c>
      <c r="G19" s="76">
        <v>108</v>
      </c>
      <c r="H19" s="77">
        <f t="shared" si="3"/>
        <v>5.818965517241379</v>
      </c>
      <c r="I19" s="77">
        <f t="shared" si="4"/>
        <v>72.565527343093848</v>
      </c>
      <c r="J19" s="79">
        <v>5</v>
      </c>
      <c r="K19" s="76">
        <v>62</v>
      </c>
      <c r="L19" s="77">
        <f t="shared" si="5"/>
        <v>3.5509736540664374</v>
      </c>
      <c r="M19" s="77">
        <f t="shared" si="6"/>
        <v>39.865486133883735</v>
      </c>
      <c r="N19" s="79">
        <v>8</v>
      </c>
      <c r="O19" s="80"/>
    </row>
    <row r="20" spans="1:21" ht="25.5" customHeight="1" x14ac:dyDescent="0.2">
      <c r="A20" s="74" t="s">
        <v>14</v>
      </c>
      <c r="B20" s="75" t="s">
        <v>117</v>
      </c>
      <c r="C20" s="76">
        <v>2</v>
      </c>
      <c r="D20" s="77">
        <f t="shared" si="1"/>
        <v>5.5524708495280406E-2</v>
      </c>
      <c r="E20" s="77">
        <f t="shared" si="2"/>
        <v>0.65712952680102776</v>
      </c>
      <c r="F20" s="78">
        <v>15</v>
      </c>
      <c r="G20" s="76">
        <v>0</v>
      </c>
      <c r="H20" s="77">
        <f t="shared" si="3"/>
        <v>0</v>
      </c>
      <c r="I20" s="77">
        <f t="shared" si="4"/>
        <v>0</v>
      </c>
      <c r="J20" s="79"/>
      <c r="K20" s="76">
        <v>2</v>
      </c>
      <c r="L20" s="77">
        <f t="shared" si="5"/>
        <v>0.11454753722794961</v>
      </c>
      <c r="M20" s="77">
        <f t="shared" si="6"/>
        <v>1.2859834236736687</v>
      </c>
      <c r="N20" s="79">
        <v>14</v>
      </c>
      <c r="O20" s="80"/>
    </row>
    <row r="21" spans="1:21" ht="25.5" customHeight="1" x14ac:dyDescent="0.2">
      <c r="A21" s="74" t="s">
        <v>15</v>
      </c>
      <c r="B21" s="75" t="s">
        <v>118</v>
      </c>
      <c r="C21" s="76">
        <f>G21+K21</f>
        <v>12</v>
      </c>
      <c r="D21" s="77">
        <f t="shared" si="1"/>
        <v>0.33314825097168238</v>
      </c>
      <c r="E21" s="77">
        <f t="shared" si="2"/>
        <v>3.9427771608061666</v>
      </c>
      <c r="F21" s="78">
        <v>13</v>
      </c>
      <c r="G21" s="76">
        <v>2</v>
      </c>
      <c r="H21" s="77">
        <f t="shared" si="3"/>
        <v>0.10775862068965517</v>
      </c>
      <c r="I21" s="77">
        <f t="shared" si="4"/>
        <v>1.3438060619091452</v>
      </c>
      <c r="J21" s="79">
        <v>14</v>
      </c>
      <c r="K21" s="76">
        <v>10</v>
      </c>
      <c r="L21" s="77">
        <f t="shared" si="5"/>
        <v>0.57273768613974796</v>
      </c>
      <c r="M21" s="77">
        <f t="shared" si="6"/>
        <v>6.4299171183683441</v>
      </c>
      <c r="N21" s="79">
        <v>12</v>
      </c>
      <c r="O21" s="80"/>
      <c r="U21" s="130"/>
    </row>
    <row r="22" spans="1:21" ht="25.5" customHeight="1" x14ac:dyDescent="0.2">
      <c r="A22" s="74" t="s">
        <v>16</v>
      </c>
      <c r="B22" s="75" t="s">
        <v>119</v>
      </c>
      <c r="C22" s="76">
        <f>G22+K22</f>
        <v>123</v>
      </c>
      <c r="D22" s="77">
        <f t="shared" si="1"/>
        <v>3.4147695724597442</v>
      </c>
      <c r="E22" s="77">
        <f t="shared" si="2"/>
        <v>40.413465898263212</v>
      </c>
      <c r="F22" s="78">
        <v>7</v>
      </c>
      <c r="G22" s="76">
        <v>40</v>
      </c>
      <c r="H22" s="77">
        <f t="shared" si="3"/>
        <v>2.1551724137931036</v>
      </c>
      <c r="I22" s="77">
        <f t="shared" si="4"/>
        <v>26.876121238182904</v>
      </c>
      <c r="J22" s="79">
        <v>8</v>
      </c>
      <c r="K22" s="76">
        <v>83</v>
      </c>
      <c r="L22" s="77">
        <f t="shared" si="5"/>
        <v>4.7537227949599083</v>
      </c>
      <c r="M22" s="77">
        <f t="shared" si="6"/>
        <v>53.368312082457251</v>
      </c>
      <c r="N22" s="79">
        <v>4</v>
      </c>
      <c r="O22" s="80"/>
    </row>
    <row r="23" spans="1:21" ht="25.5" customHeight="1" x14ac:dyDescent="0.2">
      <c r="A23" s="74" t="s">
        <v>17</v>
      </c>
      <c r="B23" s="75" t="s">
        <v>120</v>
      </c>
      <c r="C23" s="76">
        <v>1</v>
      </c>
      <c r="D23" s="77">
        <f t="shared" si="1"/>
        <v>2.7762354247640203E-2</v>
      </c>
      <c r="E23" s="77">
        <f t="shared" si="2"/>
        <v>0.32856476340051388</v>
      </c>
      <c r="F23" s="78">
        <v>16</v>
      </c>
      <c r="G23" s="76">
        <v>0</v>
      </c>
      <c r="H23" s="77">
        <f t="shared" si="3"/>
        <v>0</v>
      </c>
      <c r="I23" s="77">
        <f t="shared" si="4"/>
        <v>0</v>
      </c>
      <c r="J23" s="79"/>
      <c r="K23" s="76">
        <v>1</v>
      </c>
      <c r="L23" s="77">
        <f t="shared" si="5"/>
        <v>5.7273768613974804E-2</v>
      </c>
      <c r="M23" s="77">
        <f t="shared" si="6"/>
        <v>0.64299171183683435</v>
      </c>
      <c r="N23" s="79">
        <v>15</v>
      </c>
      <c r="O23" s="80"/>
    </row>
    <row r="24" spans="1:21" ht="25.5" customHeight="1" x14ac:dyDescent="0.2">
      <c r="A24" s="74" t="s">
        <v>18</v>
      </c>
      <c r="B24" s="75" t="s">
        <v>121</v>
      </c>
      <c r="C24" s="76">
        <f>G24+K24</f>
        <v>3</v>
      </c>
      <c r="D24" s="77">
        <f t="shared" si="1"/>
        <v>8.3287062742920595E-2</v>
      </c>
      <c r="E24" s="77">
        <f t="shared" si="2"/>
        <v>0.98569429020154165</v>
      </c>
      <c r="F24" s="78">
        <v>14</v>
      </c>
      <c r="G24" s="76">
        <v>3</v>
      </c>
      <c r="H24" s="77">
        <f t="shared" si="3"/>
        <v>0.16163793103448276</v>
      </c>
      <c r="I24" s="77">
        <f t="shared" si="4"/>
        <v>2.0157090928637178</v>
      </c>
      <c r="J24" s="79">
        <v>13</v>
      </c>
      <c r="K24" s="76">
        <v>0</v>
      </c>
      <c r="L24" s="77">
        <f t="shared" si="5"/>
        <v>0</v>
      </c>
      <c r="M24" s="77">
        <f t="shared" si="6"/>
        <v>0</v>
      </c>
      <c r="N24" s="79"/>
      <c r="O24" s="80"/>
    </row>
    <row r="25" spans="1:21" ht="25.5" customHeight="1" x14ac:dyDescent="0.2">
      <c r="A25" s="74" t="s">
        <v>19</v>
      </c>
      <c r="B25" s="75" t="s">
        <v>125</v>
      </c>
      <c r="C25" s="76">
        <f>G25+K25</f>
        <v>2</v>
      </c>
      <c r="D25" s="77">
        <f t="shared" si="1"/>
        <v>5.5524708495280406E-2</v>
      </c>
      <c r="E25" s="77">
        <f t="shared" si="2"/>
        <v>0.65712952680102776</v>
      </c>
      <c r="F25" s="78">
        <v>15</v>
      </c>
      <c r="G25" s="76">
        <v>2</v>
      </c>
      <c r="H25" s="77">
        <f t="shared" si="3"/>
        <v>0.10775862068965517</v>
      </c>
      <c r="I25" s="77">
        <f t="shared" si="4"/>
        <v>1.3438060619091452</v>
      </c>
      <c r="J25" s="79">
        <v>14</v>
      </c>
      <c r="K25" s="76">
        <v>0</v>
      </c>
      <c r="L25" s="77">
        <f t="shared" si="5"/>
        <v>0</v>
      </c>
      <c r="M25" s="77">
        <f t="shared" si="6"/>
        <v>0</v>
      </c>
      <c r="N25" s="79"/>
      <c r="O25" s="80"/>
    </row>
    <row r="26" spans="1:21" ht="25.5" customHeight="1" x14ac:dyDescent="0.2">
      <c r="A26" s="74" t="s">
        <v>20</v>
      </c>
      <c r="B26" s="75" t="s">
        <v>122</v>
      </c>
      <c r="C26" s="76">
        <f>G26+K26</f>
        <v>16</v>
      </c>
      <c r="D26" s="77">
        <f t="shared" si="1"/>
        <v>0.44419766796224325</v>
      </c>
      <c r="E26" s="77">
        <f t="shared" si="2"/>
        <v>5.2570362144082221</v>
      </c>
      <c r="F26" s="78">
        <v>11</v>
      </c>
      <c r="G26" s="76">
        <v>11</v>
      </c>
      <c r="H26" s="77">
        <f t="shared" si="3"/>
        <v>0.59267241379310343</v>
      </c>
      <c r="I26" s="77">
        <f t="shared" si="4"/>
        <v>7.3909333405002986</v>
      </c>
      <c r="J26" s="79">
        <v>11</v>
      </c>
      <c r="K26" s="76">
        <v>5</v>
      </c>
      <c r="L26" s="77">
        <f t="shared" si="5"/>
        <v>0.28636884306987398</v>
      </c>
      <c r="M26" s="77">
        <f t="shared" si="6"/>
        <v>3.2149585591841721</v>
      </c>
      <c r="N26" s="79">
        <v>13</v>
      </c>
      <c r="O26" s="80"/>
    </row>
    <row r="27" spans="1:21" ht="25.5" customHeight="1" x14ac:dyDescent="0.2">
      <c r="A27" s="74" t="s">
        <v>21</v>
      </c>
      <c r="B27" s="75" t="s">
        <v>123</v>
      </c>
      <c r="C27" s="76">
        <f>G27+K27</f>
        <v>209</v>
      </c>
      <c r="D27" s="77">
        <f t="shared" si="1"/>
        <v>5.8023320377568011</v>
      </c>
      <c r="E27" s="77">
        <f t="shared" si="2"/>
        <v>68.670035550707397</v>
      </c>
      <c r="F27" s="78">
        <v>4</v>
      </c>
      <c r="G27" s="76">
        <v>139</v>
      </c>
      <c r="H27" s="77">
        <f t="shared" si="3"/>
        <v>7.4892241379310347</v>
      </c>
      <c r="I27" s="77">
        <f t="shared" si="4"/>
        <v>93.39452130268559</v>
      </c>
      <c r="J27" s="79">
        <v>3</v>
      </c>
      <c r="K27" s="76">
        <v>70</v>
      </c>
      <c r="L27" s="77">
        <f t="shared" si="5"/>
        <v>4.0091638029782359</v>
      </c>
      <c r="M27" s="77">
        <f t="shared" si="6"/>
        <v>45.009419828578409</v>
      </c>
      <c r="N27" s="79">
        <v>5</v>
      </c>
      <c r="O27" s="80"/>
    </row>
    <row r="28" spans="1:21" ht="25.5" customHeight="1" x14ac:dyDescent="0.2">
      <c r="A28" s="74" t="s">
        <v>46</v>
      </c>
      <c r="B28" s="75" t="s">
        <v>124</v>
      </c>
      <c r="C28" s="76">
        <f>G28+K28</f>
        <v>69</v>
      </c>
      <c r="D28" s="77">
        <f t="shared" si="1"/>
        <v>1.9156024430871739</v>
      </c>
      <c r="E28" s="77">
        <f t="shared" si="2"/>
        <v>22.670968674635457</v>
      </c>
      <c r="F28" s="78">
        <v>10</v>
      </c>
      <c r="G28" s="76">
        <v>35</v>
      </c>
      <c r="H28" s="77">
        <f t="shared" si="3"/>
        <v>1.8857758620689655</v>
      </c>
      <c r="I28" s="77">
        <f t="shared" si="4"/>
        <v>23.516606083410043</v>
      </c>
      <c r="J28" s="79">
        <v>10</v>
      </c>
      <c r="K28" s="76">
        <v>34</v>
      </c>
      <c r="L28" s="77">
        <f t="shared" si="5"/>
        <v>1.9473081328751431</v>
      </c>
      <c r="M28" s="77">
        <f t="shared" si="6"/>
        <v>21.861718202452369</v>
      </c>
      <c r="N28" s="79">
        <v>10</v>
      </c>
      <c r="O28" s="80"/>
    </row>
    <row r="29" spans="1:21" ht="25.5" customHeight="1" x14ac:dyDescent="0.2">
      <c r="A29" s="81"/>
      <c r="B29" s="123" t="s">
        <v>133</v>
      </c>
      <c r="C29" s="76">
        <f>SUM(C9:C28)</f>
        <v>3602</v>
      </c>
      <c r="D29" s="82">
        <f>SUM(D9:D28)</f>
        <v>100.00000000000003</v>
      </c>
      <c r="E29" s="77">
        <f t="shared" si="2"/>
        <v>1183.4902777686509</v>
      </c>
      <c r="F29" s="83"/>
      <c r="G29" s="76">
        <f>SUM(G9:G28)</f>
        <v>1856</v>
      </c>
      <c r="H29" s="82">
        <f>SUM(H9:H28)</f>
        <v>100</v>
      </c>
      <c r="I29" s="77">
        <f t="shared" si="4"/>
        <v>1247.0520254516869</v>
      </c>
      <c r="J29" s="83"/>
      <c r="K29" s="76">
        <f>SUM(K9:K28)</f>
        <v>1746</v>
      </c>
      <c r="L29" s="82">
        <f>SUM(L9:L28)</f>
        <v>100</v>
      </c>
      <c r="M29" s="77">
        <f t="shared" si="6"/>
        <v>1122.663528867113</v>
      </c>
      <c r="N29" s="83"/>
    </row>
    <row r="30" spans="1:21" ht="15" customHeight="1" x14ac:dyDescent="0.2">
      <c r="B30" s="159" t="s">
        <v>132</v>
      </c>
      <c r="C30" s="125">
        <f>G30+K30</f>
        <v>304354</v>
      </c>
      <c r="D30" s="125"/>
      <c r="E30" s="90"/>
      <c r="F30" s="126"/>
      <c r="G30" s="90">
        <v>148831</v>
      </c>
      <c r="H30" s="125"/>
      <c r="I30" s="90"/>
      <c r="J30" s="126"/>
      <c r="K30" s="90">
        <v>155523</v>
      </c>
      <c r="L30" s="125"/>
      <c r="M30" s="90"/>
      <c r="N30" s="126"/>
    </row>
    <row r="31" spans="1:21" x14ac:dyDescent="0.2">
      <c r="G31" s="69"/>
      <c r="H31" s="69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53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/>
    </sheetView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85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26</v>
      </c>
      <c r="B1" s="115"/>
      <c r="C1" s="73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74" t="s">
        <v>4</v>
      </c>
      <c r="B9" s="75" t="s">
        <v>106</v>
      </c>
      <c r="C9" s="76">
        <f>G9+K9</f>
        <v>24</v>
      </c>
      <c r="D9" s="77">
        <f>(C9/C$29)*100</f>
        <v>1.3840830449826991</v>
      </c>
      <c r="E9" s="77">
        <f>(C9/$C$30)*100000</f>
        <v>20.098987513504007</v>
      </c>
      <c r="F9" s="78">
        <v>10</v>
      </c>
      <c r="G9" s="76">
        <v>16</v>
      </c>
      <c r="H9" s="77">
        <f>(G9/G$29)*100</f>
        <v>1.799775028121485</v>
      </c>
      <c r="I9" s="77">
        <f>(G9/$G$30)*100000</f>
        <v>27.400544585823642</v>
      </c>
      <c r="J9" s="79">
        <v>10</v>
      </c>
      <c r="K9" s="76">
        <v>8</v>
      </c>
      <c r="L9" s="77">
        <f>(K9/K$29)*100</f>
        <v>0.94674556213017758</v>
      </c>
      <c r="M9" s="77">
        <f>(K9/$K$30)*100000</f>
        <v>13.111315064901008</v>
      </c>
      <c r="N9" s="79">
        <v>10</v>
      </c>
    </row>
    <row r="10" spans="1:18" ht="25.5" customHeight="1" x14ac:dyDescent="0.2">
      <c r="A10" s="74" t="s">
        <v>5</v>
      </c>
      <c r="B10" s="75" t="s">
        <v>107</v>
      </c>
      <c r="C10" s="76">
        <f>G10+K10</f>
        <v>367</v>
      </c>
      <c r="D10" s="77">
        <f t="shared" ref="D10:D28" si="0">(C10/C$29)*100</f>
        <v>21.16493656286044</v>
      </c>
      <c r="E10" s="77">
        <f t="shared" ref="E10:E29" si="1">(C10/$C$30)*100000</f>
        <v>307.34701739399878</v>
      </c>
      <c r="F10" s="78">
        <v>2</v>
      </c>
      <c r="G10" s="76">
        <v>223</v>
      </c>
      <c r="H10" s="77">
        <f t="shared" ref="H10:H28" si="2">(G10/G$29)*100</f>
        <v>25.084364454443193</v>
      </c>
      <c r="I10" s="77">
        <f t="shared" ref="I10:I29" si="3">(G10/$G$30)*100000</f>
        <v>381.89509016491706</v>
      </c>
      <c r="J10" s="79">
        <v>2</v>
      </c>
      <c r="K10" s="76">
        <v>144</v>
      </c>
      <c r="L10" s="77">
        <f t="shared" ref="L10:L28" si="4">(K10/K$29)*100</f>
        <v>17.041420118343193</v>
      </c>
      <c r="M10" s="77">
        <f t="shared" ref="M10:M29" si="5">(K10/$K$30)*100000</f>
        <v>236.00367116821818</v>
      </c>
      <c r="N10" s="79">
        <v>2</v>
      </c>
    </row>
    <row r="11" spans="1:18" ht="25.5" customHeight="1" x14ac:dyDescent="0.2">
      <c r="A11" s="74" t="s">
        <v>6</v>
      </c>
      <c r="B11" s="75" t="s">
        <v>108</v>
      </c>
      <c r="C11" s="76">
        <f>G11+K11</f>
        <v>3</v>
      </c>
      <c r="D11" s="77">
        <f t="shared" si="0"/>
        <v>0.17301038062283738</v>
      </c>
      <c r="E11" s="77">
        <f t="shared" si="1"/>
        <v>2.5123734391880008</v>
      </c>
      <c r="F11" s="78">
        <v>13</v>
      </c>
      <c r="G11" s="76">
        <v>1</v>
      </c>
      <c r="H11" s="77">
        <f t="shared" si="2"/>
        <v>0.11248593925759282</v>
      </c>
      <c r="I11" s="77">
        <f t="shared" si="3"/>
        <v>1.7125340366139776</v>
      </c>
      <c r="J11" s="79">
        <v>14</v>
      </c>
      <c r="K11" s="76">
        <v>2</v>
      </c>
      <c r="L11" s="77">
        <f t="shared" si="4"/>
        <v>0.23668639053254439</v>
      </c>
      <c r="M11" s="77">
        <f t="shared" si="5"/>
        <v>3.2778287662252521</v>
      </c>
      <c r="N11" s="79">
        <v>14</v>
      </c>
    </row>
    <row r="12" spans="1:18" ht="25.5" customHeight="1" x14ac:dyDescent="0.2">
      <c r="A12" s="74" t="s">
        <v>7</v>
      </c>
      <c r="B12" s="75" t="s">
        <v>109</v>
      </c>
      <c r="C12" s="76">
        <f>G12+K12</f>
        <v>111</v>
      </c>
      <c r="D12" s="77">
        <f t="shared" si="0"/>
        <v>6.4013840830449826</v>
      </c>
      <c r="E12" s="77">
        <f t="shared" si="1"/>
        <v>92.957817249956037</v>
      </c>
      <c r="F12" s="78">
        <v>5</v>
      </c>
      <c r="G12" s="76">
        <v>49</v>
      </c>
      <c r="H12" s="77">
        <f t="shared" si="2"/>
        <v>5.5118110236220472</v>
      </c>
      <c r="I12" s="77">
        <f t="shared" si="3"/>
        <v>83.914167794084904</v>
      </c>
      <c r="J12" s="79">
        <v>6</v>
      </c>
      <c r="K12" s="76">
        <v>62</v>
      </c>
      <c r="L12" s="77">
        <f t="shared" si="4"/>
        <v>7.337278106508875</v>
      </c>
      <c r="M12" s="77">
        <f t="shared" si="5"/>
        <v>101.61269175298281</v>
      </c>
      <c r="N12" s="79">
        <v>3</v>
      </c>
      <c r="O12" s="80"/>
    </row>
    <row r="13" spans="1:18" ht="25.5" customHeight="1" x14ac:dyDescent="0.2">
      <c r="A13" s="74" t="s">
        <v>8</v>
      </c>
      <c r="B13" s="75" t="s">
        <v>110</v>
      </c>
      <c r="C13" s="76">
        <f>G13+K13</f>
        <v>48</v>
      </c>
      <c r="D13" s="77">
        <f t="shared" si="0"/>
        <v>2.7681660899653981</v>
      </c>
      <c r="E13" s="77">
        <f t="shared" si="1"/>
        <v>40.197975027008013</v>
      </c>
      <c r="F13" s="78">
        <v>8</v>
      </c>
      <c r="G13" s="76">
        <v>24</v>
      </c>
      <c r="H13" s="77">
        <f t="shared" si="2"/>
        <v>2.6996625421822271</v>
      </c>
      <c r="I13" s="77">
        <f t="shared" si="3"/>
        <v>41.100816878735465</v>
      </c>
      <c r="J13" s="79">
        <v>8</v>
      </c>
      <c r="K13" s="76">
        <v>24</v>
      </c>
      <c r="L13" s="77">
        <f t="shared" si="4"/>
        <v>2.8402366863905324</v>
      </c>
      <c r="M13" s="77">
        <f t="shared" si="5"/>
        <v>39.333945194703027</v>
      </c>
      <c r="N13" s="79">
        <v>7</v>
      </c>
      <c r="O13" s="80"/>
    </row>
    <row r="14" spans="1:18" ht="25.5" customHeight="1" x14ac:dyDescent="0.2">
      <c r="A14" s="74" t="s">
        <v>9</v>
      </c>
      <c r="B14" s="75" t="s">
        <v>111</v>
      </c>
      <c r="C14" s="76">
        <v>36</v>
      </c>
      <c r="D14" s="77">
        <f t="shared" si="0"/>
        <v>2.0761245674740483</v>
      </c>
      <c r="E14" s="77">
        <f t="shared" si="1"/>
        <v>30.148481270256013</v>
      </c>
      <c r="F14" s="78">
        <v>9</v>
      </c>
      <c r="G14" s="76">
        <v>17</v>
      </c>
      <c r="H14" s="77">
        <f t="shared" si="2"/>
        <v>1.9122609673790776</v>
      </c>
      <c r="I14" s="77">
        <f t="shared" si="3"/>
        <v>29.113078622437619</v>
      </c>
      <c r="J14" s="79">
        <v>9</v>
      </c>
      <c r="K14" s="76">
        <v>19</v>
      </c>
      <c r="L14" s="77">
        <f t="shared" si="4"/>
        <v>2.2485207100591715</v>
      </c>
      <c r="M14" s="77">
        <f t="shared" si="5"/>
        <v>31.1393732791399</v>
      </c>
      <c r="N14" s="79">
        <v>9</v>
      </c>
      <c r="O14" s="80"/>
    </row>
    <row r="15" spans="1:18" ht="25.5" customHeight="1" x14ac:dyDescent="0.2">
      <c r="A15" s="74" t="s">
        <v>24</v>
      </c>
      <c r="B15" s="75" t="s">
        <v>112</v>
      </c>
      <c r="C15" s="76">
        <v>0</v>
      </c>
      <c r="D15" s="77">
        <f t="shared" si="0"/>
        <v>0</v>
      </c>
      <c r="E15" s="77">
        <f t="shared" si="1"/>
        <v>0</v>
      </c>
      <c r="F15" s="78"/>
      <c r="G15" s="76">
        <v>0</v>
      </c>
      <c r="H15" s="77">
        <f t="shared" si="2"/>
        <v>0</v>
      </c>
      <c r="I15" s="77">
        <f t="shared" si="3"/>
        <v>0</v>
      </c>
      <c r="J15" s="79"/>
      <c r="K15" s="76">
        <v>0</v>
      </c>
      <c r="L15" s="77">
        <f t="shared" si="4"/>
        <v>0</v>
      </c>
      <c r="M15" s="77">
        <f t="shared" si="5"/>
        <v>0</v>
      </c>
      <c r="N15" s="79"/>
      <c r="O15" s="80"/>
    </row>
    <row r="16" spans="1:18" ht="25.5" customHeight="1" x14ac:dyDescent="0.2">
      <c r="A16" s="74" t="s">
        <v>10</v>
      </c>
      <c r="B16" s="75" t="s">
        <v>113</v>
      </c>
      <c r="C16" s="76">
        <v>0</v>
      </c>
      <c r="D16" s="77">
        <f t="shared" si="0"/>
        <v>0</v>
      </c>
      <c r="E16" s="77">
        <f t="shared" si="1"/>
        <v>0</v>
      </c>
      <c r="F16" s="78"/>
      <c r="G16" s="76">
        <v>0</v>
      </c>
      <c r="H16" s="77">
        <f t="shared" si="2"/>
        <v>0</v>
      </c>
      <c r="I16" s="77">
        <f t="shared" si="3"/>
        <v>0</v>
      </c>
      <c r="J16" s="79"/>
      <c r="K16" s="76">
        <v>0</v>
      </c>
      <c r="L16" s="77">
        <f t="shared" si="4"/>
        <v>0</v>
      </c>
      <c r="M16" s="77">
        <f t="shared" si="5"/>
        <v>0</v>
      </c>
      <c r="N16" s="79"/>
      <c r="O16" s="80"/>
    </row>
    <row r="17" spans="1:15" ht="25.5" customHeight="1" x14ac:dyDescent="0.2">
      <c r="A17" s="74" t="s">
        <v>11</v>
      </c>
      <c r="B17" s="75" t="s">
        <v>114</v>
      </c>
      <c r="C17" s="76">
        <f t="shared" ref="C17:C22" si="6">G17+K17</f>
        <v>693</v>
      </c>
      <c r="D17" s="77">
        <f t="shared" si="0"/>
        <v>39.965397923875436</v>
      </c>
      <c r="E17" s="77">
        <f t="shared" si="1"/>
        <v>580.35826445242822</v>
      </c>
      <c r="F17" s="78">
        <v>1</v>
      </c>
      <c r="G17" s="76">
        <v>294</v>
      </c>
      <c r="H17" s="77">
        <f t="shared" si="2"/>
        <v>33.070866141732289</v>
      </c>
      <c r="I17" s="77">
        <f t="shared" si="3"/>
        <v>503.48500676450948</v>
      </c>
      <c r="J17" s="79">
        <v>1</v>
      </c>
      <c r="K17" s="76">
        <v>399</v>
      </c>
      <c r="L17" s="77">
        <f t="shared" si="4"/>
        <v>47.218934911242606</v>
      </c>
      <c r="M17" s="77">
        <f t="shared" si="5"/>
        <v>653.92683886193788</v>
      </c>
      <c r="N17" s="79">
        <v>1</v>
      </c>
      <c r="O17" s="80"/>
    </row>
    <row r="18" spans="1:15" ht="25.5" customHeight="1" x14ac:dyDescent="0.2">
      <c r="A18" s="74" t="s">
        <v>12</v>
      </c>
      <c r="B18" s="75" t="s">
        <v>115</v>
      </c>
      <c r="C18" s="76">
        <f t="shared" si="6"/>
        <v>134</v>
      </c>
      <c r="D18" s="77">
        <f t="shared" si="0"/>
        <v>7.7277970011534025</v>
      </c>
      <c r="E18" s="77">
        <f t="shared" si="1"/>
        <v>112.21934695039738</v>
      </c>
      <c r="F18" s="78">
        <v>3</v>
      </c>
      <c r="G18" s="76">
        <v>73</v>
      </c>
      <c r="H18" s="77">
        <f t="shared" si="2"/>
        <v>8.2114735658042743</v>
      </c>
      <c r="I18" s="77">
        <f t="shared" si="3"/>
        <v>125.01498467282038</v>
      </c>
      <c r="J18" s="79">
        <v>4</v>
      </c>
      <c r="K18" s="76">
        <v>61</v>
      </c>
      <c r="L18" s="77">
        <f t="shared" si="4"/>
        <v>7.218934911242604</v>
      </c>
      <c r="M18" s="77">
        <f t="shared" si="5"/>
        <v>99.973777369870206</v>
      </c>
      <c r="N18" s="79">
        <v>4</v>
      </c>
      <c r="O18" s="80"/>
    </row>
    <row r="19" spans="1:15" ht="25.5" customHeight="1" x14ac:dyDescent="0.2">
      <c r="A19" s="74" t="s">
        <v>13</v>
      </c>
      <c r="B19" s="75" t="s">
        <v>116</v>
      </c>
      <c r="C19" s="76">
        <f t="shared" si="6"/>
        <v>122</v>
      </c>
      <c r="D19" s="77">
        <f t="shared" si="0"/>
        <v>7.035755478662054</v>
      </c>
      <c r="E19" s="77">
        <f t="shared" si="1"/>
        <v>102.16985319364538</v>
      </c>
      <c r="F19" s="78">
        <v>4</v>
      </c>
      <c r="G19" s="76">
        <v>86</v>
      </c>
      <c r="H19" s="77">
        <f t="shared" si="2"/>
        <v>9.6737907761529804</v>
      </c>
      <c r="I19" s="77">
        <f t="shared" si="3"/>
        <v>147.27792714880209</v>
      </c>
      <c r="J19" s="79">
        <v>3</v>
      </c>
      <c r="K19" s="76">
        <v>36</v>
      </c>
      <c r="L19" s="77">
        <f t="shared" si="4"/>
        <v>4.2603550295857984</v>
      </c>
      <c r="M19" s="77">
        <f t="shared" si="5"/>
        <v>59.000917792054544</v>
      </c>
      <c r="N19" s="79">
        <v>6</v>
      </c>
      <c r="O19" s="80"/>
    </row>
    <row r="20" spans="1:15" ht="25.5" customHeight="1" x14ac:dyDescent="0.2">
      <c r="A20" s="74" t="s">
        <v>14</v>
      </c>
      <c r="B20" s="75" t="s">
        <v>117</v>
      </c>
      <c r="C20" s="76">
        <f t="shared" si="6"/>
        <v>0</v>
      </c>
      <c r="D20" s="77">
        <f t="shared" si="0"/>
        <v>0</v>
      </c>
      <c r="E20" s="77">
        <f t="shared" si="1"/>
        <v>0</v>
      </c>
      <c r="F20" s="78"/>
      <c r="G20" s="76">
        <v>0</v>
      </c>
      <c r="H20" s="77">
        <f t="shared" si="2"/>
        <v>0</v>
      </c>
      <c r="I20" s="77">
        <f t="shared" si="3"/>
        <v>0</v>
      </c>
      <c r="J20" s="79"/>
      <c r="K20" s="76">
        <v>0</v>
      </c>
      <c r="L20" s="77">
        <f t="shared" si="4"/>
        <v>0</v>
      </c>
      <c r="M20" s="77">
        <f t="shared" si="5"/>
        <v>0</v>
      </c>
      <c r="N20" s="79"/>
      <c r="O20" s="80"/>
    </row>
    <row r="21" spans="1:15" ht="25.5" customHeight="1" x14ac:dyDescent="0.2">
      <c r="A21" s="74" t="s">
        <v>15</v>
      </c>
      <c r="B21" s="75" t="s">
        <v>118</v>
      </c>
      <c r="C21" s="76">
        <f t="shared" si="6"/>
        <v>4</v>
      </c>
      <c r="D21" s="77">
        <f t="shared" si="0"/>
        <v>0.23068050749711649</v>
      </c>
      <c r="E21" s="77">
        <f t="shared" si="1"/>
        <v>3.3498312522506675</v>
      </c>
      <c r="F21" s="78">
        <v>12</v>
      </c>
      <c r="G21" s="76">
        <v>1</v>
      </c>
      <c r="H21" s="77">
        <f t="shared" si="2"/>
        <v>0.11248593925759282</v>
      </c>
      <c r="I21" s="77">
        <f t="shared" si="3"/>
        <v>1.7125340366139776</v>
      </c>
      <c r="J21" s="79">
        <v>14</v>
      </c>
      <c r="K21" s="76">
        <v>3</v>
      </c>
      <c r="L21" s="77">
        <f t="shared" si="4"/>
        <v>0.35502958579881655</v>
      </c>
      <c r="M21" s="77">
        <f t="shared" si="5"/>
        <v>4.9167431493378784</v>
      </c>
      <c r="N21" s="79">
        <v>13</v>
      </c>
      <c r="O21" s="80"/>
    </row>
    <row r="22" spans="1:15" ht="25.5" customHeight="1" x14ac:dyDescent="0.2">
      <c r="A22" s="74" t="s">
        <v>16</v>
      </c>
      <c r="B22" s="75" t="s">
        <v>119</v>
      </c>
      <c r="C22" s="76">
        <f t="shared" si="6"/>
        <v>79</v>
      </c>
      <c r="D22" s="77">
        <f t="shared" si="0"/>
        <v>4.5559400230680511</v>
      </c>
      <c r="E22" s="77">
        <f t="shared" si="1"/>
        <v>66.15916723195069</v>
      </c>
      <c r="F22" s="78">
        <v>7</v>
      </c>
      <c r="G22" s="76">
        <v>26</v>
      </c>
      <c r="H22" s="77">
        <f t="shared" si="2"/>
        <v>2.9246344206974131</v>
      </c>
      <c r="I22" s="77">
        <f t="shared" si="3"/>
        <v>44.52588495196342</v>
      </c>
      <c r="J22" s="79">
        <v>7</v>
      </c>
      <c r="K22" s="76">
        <v>53</v>
      </c>
      <c r="L22" s="77">
        <f t="shared" si="4"/>
        <v>6.272189349112427</v>
      </c>
      <c r="M22" s="77">
        <f t="shared" si="5"/>
        <v>86.862462304969185</v>
      </c>
      <c r="N22" s="79">
        <v>5</v>
      </c>
      <c r="O22" s="80"/>
    </row>
    <row r="23" spans="1:15" ht="25.5" customHeight="1" x14ac:dyDescent="0.2">
      <c r="A23" s="74" t="s">
        <v>17</v>
      </c>
      <c r="B23" s="75" t="s">
        <v>120</v>
      </c>
      <c r="C23" s="76">
        <v>0</v>
      </c>
      <c r="D23" s="77">
        <f t="shared" si="0"/>
        <v>0</v>
      </c>
      <c r="E23" s="77">
        <f t="shared" si="1"/>
        <v>0</v>
      </c>
      <c r="F23" s="78"/>
      <c r="G23" s="76">
        <v>0</v>
      </c>
      <c r="H23" s="77">
        <f t="shared" si="2"/>
        <v>0</v>
      </c>
      <c r="I23" s="77">
        <f t="shared" si="3"/>
        <v>0</v>
      </c>
      <c r="J23" s="79"/>
      <c r="K23" s="76">
        <v>0</v>
      </c>
      <c r="L23" s="77">
        <f t="shared" si="4"/>
        <v>0</v>
      </c>
      <c r="M23" s="77">
        <f t="shared" si="5"/>
        <v>0</v>
      </c>
      <c r="N23" s="79"/>
      <c r="O23" s="80"/>
    </row>
    <row r="24" spans="1:15" ht="25.5" customHeight="1" x14ac:dyDescent="0.2">
      <c r="A24" s="74" t="s">
        <v>18</v>
      </c>
      <c r="B24" s="75" t="s">
        <v>121</v>
      </c>
      <c r="C24" s="76">
        <f t="shared" ref="C24:C30" si="7">G24+K24</f>
        <v>3</v>
      </c>
      <c r="D24" s="77">
        <f t="shared" si="0"/>
        <v>0.17301038062283738</v>
      </c>
      <c r="E24" s="77">
        <f t="shared" si="1"/>
        <v>2.5123734391880008</v>
      </c>
      <c r="F24" s="78">
        <v>13</v>
      </c>
      <c r="G24" s="76">
        <v>1</v>
      </c>
      <c r="H24" s="77">
        <f t="shared" si="2"/>
        <v>0.11248593925759282</v>
      </c>
      <c r="I24" s="77">
        <f t="shared" si="3"/>
        <v>1.7125340366139776</v>
      </c>
      <c r="J24" s="79">
        <v>14</v>
      </c>
      <c r="K24" s="76">
        <v>2</v>
      </c>
      <c r="L24" s="77">
        <f t="shared" si="4"/>
        <v>0.23668639053254439</v>
      </c>
      <c r="M24" s="77">
        <f t="shared" si="5"/>
        <v>3.2778287662252521</v>
      </c>
      <c r="N24" s="79">
        <v>14</v>
      </c>
      <c r="O24" s="80"/>
    </row>
    <row r="25" spans="1:15" ht="25.5" customHeight="1" x14ac:dyDescent="0.2">
      <c r="A25" s="74" t="s">
        <v>19</v>
      </c>
      <c r="B25" s="75" t="s">
        <v>125</v>
      </c>
      <c r="C25" s="76">
        <f t="shared" si="7"/>
        <v>4</v>
      </c>
      <c r="D25" s="77">
        <f t="shared" si="0"/>
        <v>0.23068050749711649</v>
      </c>
      <c r="E25" s="77">
        <f t="shared" si="1"/>
        <v>3.3498312522506675</v>
      </c>
      <c r="F25" s="78">
        <v>12</v>
      </c>
      <c r="G25" s="76">
        <v>4</v>
      </c>
      <c r="H25" s="77">
        <f t="shared" si="2"/>
        <v>0.44994375703037126</v>
      </c>
      <c r="I25" s="77">
        <f t="shared" si="3"/>
        <v>6.8501361464559105</v>
      </c>
      <c r="J25" s="79">
        <v>12</v>
      </c>
      <c r="K25" s="76">
        <v>0</v>
      </c>
      <c r="L25" s="77">
        <f t="shared" si="4"/>
        <v>0</v>
      </c>
      <c r="M25" s="77">
        <f t="shared" si="5"/>
        <v>0</v>
      </c>
      <c r="N25" s="79"/>
      <c r="O25" s="80"/>
    </row>
    <row r="26" spans="1:15" ht="25.5" customHeight="1" x14ac:dyDescent="0.2">
      <c r="A26" s="74" t="s">
        <v>20</v>
      </c>
      <c r="B26" s="75" t="s">
        <v>122</v>
      </c>
      <c r="C26" s="76">
        <f t="shared" si="7"/>
        <v>10</v>
      </c>
      <c r="D26" s="77">
        <f t="shared" si="0"/>
        <v>0.57670126874279126</v>
      </c>
      <c r="E26" s="77">
        <f t="shared" si="1"/>
        <v>8.37457813062667</v>
      </c>
      <c r="F26" s="78">
        <v>11</v>
      </c>
      <c r="G26" s="76">
        <v>3</v>
      </c>
      <c r="H26" s="77">
        <f t="shared" si="2"/>
        <v>0.33745781777277839</v>
      </c>
      <c r="I26" s="77">
        <f t="shared" si="3"/>
        <v>5.1376021098419331</v>
      </c>
      <c r="J26" s="79">
        <v>13</v>
      </c>
      <c r="K26" s="76">
        <v>7</v>
      </c>
      <c r="L26" s="77">
        <f t="shared" si="4"/>
        <v>0.82840236686390534</v>
      </c>
      <c r="M26" s="77">
        <f t="shared" si="5"/>
        <v>11.472400681788383</v>
      </c>
      <c r="N26" s="79">
        <v>11</v>
      </c>
      <c r="O26" s="80"/>
    </row>
    <row r="27" spans="1:15" ht="25.5" customHeight="1" x14ac:dyDescent="0.2">
      <c r="A27" s="74" t="s">
        <v>21</v>
      </c>
      <c r="B27" s="75" t="s">
        <v>123</v>
      </c>
      <c r="C27" s="76">
        <f t="shared" si="7"/>
        <v>86</v>
      </c>
      <c r="D27" s="77">
        <f t="shared" si="0"/>
        <v>4.9596309111880048</v>
      </c>
      <c r="E27" s="77">
        <f t="shared" si="1"/>
        <v>72.021371923389367</v>
      </c>
      <c r="F27" s="78">
        <v>6</v>
      </c>
      <c r="G27" s="76">
        <v>66</v>
      </c>
      <c r="H27" s="77">
        <f t="shared" si="2"/>
        <v>7.4240719910011244</v>
      </c>
      <c r="I27" s="77">
        <f t="shared" si="3"/>
        <v>113.02724641652252</v>
      </c>
      <c r="J27" s="79">
        <v>5</v>
      </c>
      <c r="K27" s="76">
        <v>20</v>
      </c>
      <c r="L27" s="77">
        <f t="shared" si="4"/>
        <v>2.3668639053254439</v>
      </c>
      <c r="M27" s="77">
        <f t="shared" si="5"/>
        <v>32.778287662252524</v>
      </c>
      <c r="N27" s="79">
        <v>8</v>
      </c>
      <c r="O27" s="80"/>
    </row>
    <row r="28" spans="1:15" ht="25.5" customHeight="1" x14ac:dyDescent="0.2">
      <c r="A28" s="74" t="s">
        <v>46</v>
      </c>
      <c r="B28" s="75" t="s">
        <v>124</v>
      </c>
      <c r="C28" s="76">
        <f t="shared" si="7"/>
        <v>10</v>
      </c>
      <c r="D28" s="77">
        <f t="shared" si="0"/>
        <v>0.57670126874279126</v>
      </c>
      <c r="E28" s="77">
        <f t="shared" si="1"/>
        <v>8.37457813062667</v>
      </c>
      <c r="F28" s="78">
        <v>11</v>
      </c>
      <c r="G28" s="76">
        <v>5</v>
      </c>
      <c r="H28" s="77">
        <f t="shared" si="2"/>
        <v>0.56242969628796402</v>
      </c>
      <c r="I28" s="77">
        <f t="shared" si="3"/>
        <v>8.5626701830698888</v>
      </c>
      <c r="J28" s="79">
        <v>11</v>
      </c>
      <c r="K28" s="76">
        <v>5</v>
      </c>
      <c r="L28" s="77">
        <f t="shared" si="4"/>
        <v>0.59171597633136097</v>
      </c>
      <c r="M28" s="77">
        <f t="shared" si="5"/>
        <v>8.1945719155631309</v>
      </c>
      <c r="N28" s="79">
        <v>12</v>
      </c>
      <c r="O28" s="80"/>
    </row>
    <row r="29" spans="1:15" ht="25.5" customHeight="1" x14ac:dyDescent="0.2">
      <c r="A29" s="133"/>
      <c r="B29" s="123" t="s">
        <v>133</v>
      </c>
      <c r="C29" s="76">
        <f t="shared" si="7"/>
        <v>1734</v>
      </c>
      <c r="D29" s="82">
        <f>SUM(D9:D28)</f>
        <v>100</v>
      </c>
      <c r="E29" s="77">
        <f t="shared" si="1"/>
        <v>1452.1518478506644</v>
      </c>
      <c r="F29" s="132"/>
      <c r="G29" s="76">
        <f>SUM(G9:G28)</f>
        <v>889</v>
      </c>
      <c r="H29" s="82">
        <f>SUM(H9:H28)</f>
        <v>100</v>
      </c>
      <c r="I29" s="77">
        <f t="shared" si="3"/>
        <v>1522.4427585498261</v>
      </c>
      <c r="J29" s="132"/>
      <c r="K29" s="76">
        <f>SUM(K9:K28)</f>
        <v>845</v>
      </c>
      <c r="L29" s="82">
        <f>SUM(L9:L28)</f>
        <v>99.999999999999986</v>
      </c>
      <c r="M29" s="77">
        <f t="shared" si="5"/>
        <v>1384.8826537301691</v>
      </c>
      <c r="N29" s="132"/>
    </row>
    <row r="30" spans="1:15" x14ac:dyDescent="0.2">
      <c r="B30" s="159" t="s">
        <v>132</v>
      </c>
      <c r="C30" s="125">
        <f t="shared" si="7"/>
        <v>119409</v>
      </c>
      <c r="D30" s="125"/>
      <c r="E30" s="90"/>
      <c r="F30" s="126"/>
      <c r="G30" s="125">
        <v>58393</v>
      </c>
      <c r="H30" s="125"/>
      <c r="I30" s="90"/>
      <c r="J30" s="126"/>
      <c r="K30" s="90">
        <v>61016</v>
      </c>
      <c r="L30" s="125"/>
      <c r="M30" s="90"/>
      <c r="N30" s="126"/>
    </row>
    <row r="31" spans="1:15" ht="15" customHeight="1" x14ac:dyDescent="0.2"/>
    <row r="32" spans="1:15" ht="15" customHeight="1" x14ac:dyDescent="0.2">
      <c r="C32" s="89"/>
    </row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</sheetData>
  <mergeCells count="29">
    <mergeCell ref="K6:K8"/>
    <mergeCell ref="L6:L8"/>
    <mergeCell ref="M6:M8"/>
    <mergeCell ref="N6:N8"/>
    <mergeCell ref="N3:N5"/>
    <mergeCell ref="A6:B8"/>
    <mergeCell ref="C6:C8"/>
    <mergeCell ref="D6:D8"/>
    <mergeCell ref="E6:E8"/>
    <mergeCell ref="F6:F8"/>
    <mergeCell ref="G6:G8"/>
    <mergeCell ref="H6:H8"/>
    <mergeCell ref="I6:I8"/>
    <mergeCell ref="J6:J8"/>
    <mergeCell ref="H3:H5"/>
    <mergeCell ref="I3:I5"/>
    <mergeCell ref="J3:J5"/>
    <mergeCell ref="K3:K5"/>
    <mergeCell ref="L3:L5"/>
    <mergeCell ref="M3:M5"/>
    <mergeCell ref="C2:F2"/>
    <mergeCell ref="G2:J2"/>
    <mergeCell ref="K2:N2"/>
    <mergeCell ref="A3:B5"/>
    <mergeCell ref="C3:C5"/>
    <mergeCell ref="D3:D5"/>
    <mergeCell ref="E3:E5"/>
    <mergeCell ref="F3:F5"/>
    <mergeCell ref="G3:G5"/>
  </mergeCells>
  <phoneticPr fontId="0" type="noConversion"/>
  <printOptions gridLines="1"/>
  <pageMargins left="0.75" right="0.75" top="1" bottom="1" header="0.5" footer="0.5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30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/>
    </sheetView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85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27</v>
      </c>
      <c r="B1" s="115"/>
      <c r="C1" s="73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>'SIS-MOSL'!G9+K9</f>
        <v>16</v>
      </c>
      <c r="D9" s="77">
        <f>(C9/C$29)*100</f>
        <v>0.71016422547714153</v>
      </c>
      <c r="E9" s="77">
        <f>(C9/$C$30)*100000</f>
        <v>11.761160238457524</v>
      </c>
      <c r="F9" s="139">
        <v>11</v>
      </c>
      <c r="G9" s="136">
        <v>5</v>
      </c>
      <c r="H9" s="77">
        <f>(G9/G$29)*100</f>
        <v>0.43975373790677225</v>
      </c>
      <c r="I9" s="77">
        <f>(G9/$G$30)*100000</f>
        <v>7.4944541039630677</v>
      </c>
      <c r="J9" s="139">
        <v>11</v>
      </c>
      <c r="K9" s="136">
        <v>11</v>
      </c>
      <c r="L9" s="77">
        <f>(K9/K$29)*100</f>
        <v>0.98566308243727596</v>
      </c>
      <c r="M9" s="77">
        <f>(K9/K$30)*100000</f>
        <v>15.867291741795889</v>
      </c>
      <c r="N9" s="139">
        <v>11</v>
      </c>
    </row>
    <row r="10" spans="1:18" ht="25.5" customHeight="1" x14ac:dyDescent="0.2">
      <c r="A10" s="134" t="s">
        <v>5</v>
      </c>
      <c r="B10" s="75" t="s">
        <v>107</v>
      </c>
      <c r="C10" s="136">
        <f>G10+K10</f>
        <v>576</v>
      </c>
      <c r="D10" s="77">
        <f t="shared" ref="D10:D28" si="0">(C10/C$29)*100</f>
        <v>25.565912117177099</v>
      </c>
      <c r="E10" s="77">
        <f t="shared" ref="E10:E29" si="1">(C10/$C$30)*100000</f>
        <v>423.40176858447086</v>
      </c>
      <c r="F10" s="140">
        <v>2</v>
      </c>
      <c r="G10" s="138">
        <v>324</v>
      </c>
      <c r="H10" s="77">
        <f t="shared" ref="H10:H28" si="2">(G10/G$29)*100</f>
        <v>28.496042216358841</v>
      </c>
      <c r="I10" s="77">
        <f t="shared" ref="I10:I29" si="3">(G10/$G$30)*100000</f>
        <v>485.64062593680677</v>
      </c>
      <c r="J10" s="140">
        <v>2</v>
      </c>
      <c r="K10" s="138">
        <v>252</v>
      </c>
      <c r="L10" s="77">
        <f t="shared" ref="L10:L29" si="4">(K10/K$29)*100</f>
        <v>22.58064516129032</v>
      </c>
      <c r="M10" s="77">
        <f t="shared" ref="M10:M29" si="5">(K10/K$30)*100000</f>
        <v>363.50522899386948</v>
      </c>
      <c r="N10" s="140">
        <v>2</v>
      </c>
    </row>
    <row r="11" spans="1:18" ht="25.5" customHeight="1" x14ac:dyDescent="0.2">
      <c r="A11" s="134" t="s">
        <v>6</v>
      </c>
      <c r="B11" s="75" t="s">
        <v>108</v>
      </c>
      <c r="C11" s="136">
        <f>G11+K11</f>
        <v>1</v>
      </c>
      <c r="D11" s="77">
        <f t="shared" si="0"/>
        <v>4.4385264092321346E-2</v>
      </c>
      <c r="E11" s="77">
        <f t="shared" si="1"/>
        <v>0.73507251490359526</v>
      </c>
      <c r="F11" s="140">
        <v>14</v>
      </c>
      <c r="G11" s="136">
        <v>0</v>
      </c>
      <c r="H11" s="77">
        <f t="shared" si="2"/>
        <v>0</v>
      </c>
      <c r="I11" s="77">
        <f t="shared" si="3"/>
        <v>0</v>
      </c>
      <c r="J11" s="139"/>
      <c r="K11" s="136">
        <v>1</v>
      </c>
      <c r="L11" s="77">
        <f t="shared" si="4"/>
        <v>8.9605734767025089E-2</v>
      </c>
      <c r="M11" s="77">
        <f t="shared" si="5"/>
        <v>1.4424810674359898</v>
      </c>
      <c r="N11" s="139">
        <v>13</v>
      </c>
    </row>
    <row r="12" spans="1:18" ht="25.5" customHeight="1" x14ac:dyDescent="0.2">
      <c r="A12" s="134" t="s">
        <v>7</v>
      </c>
      <c r="B12" s="75" t="s">
        <v>109</v>
      </c>
      <c r="C12" s="136">
        <f>G12+K12</f>
        <v>153</v>
      </c>
      <c r="D12" s="77">
        <f t="shared" si="0"/>
        <v>6.7909454061251662</v>
      </c>
      <c r="E12" s="77">
        <f t="shared" si="1"/>
        <v>112.46609478025007</v>
      </c>
      <c r="F12" s="140">
        <v>4</v>
      </c>
      <c r="G12" s="136">
        <v>68</v>
      </c>
      <c r="H12" s="77">
        <f t="shared" si="2"/>
        <v>5.980650835532102</v>
      </c>
      <c r="I12" s="77">
        <f t="shared" si="3"/>
        <v>101.92457581389772</v>
      </c>
      <c r="J12" s="139">
        <v>5</v>
      </c>
      <c r="K12" s="136">
        <v>85</v>
      </c>
      <c r="L12" s="77">
        <f t="shared" si="4"/>
        <v>7.6164874551971327</v>
      </c>
      <c r="M12" s="77">
        <f t="shared" si="5"/>
        <v>122.61089073205913</v>
      </c>
      <c r="N12" s="139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>G13+K13</f>
        <v>65</v>
      </c>
      <c r="D13" s="77">
        <f t="shared" si="0"/>
        <v>2.885042166000888</v>
      </c>
      <c r="E13" s="77">
        <f t="shared" si="1"/>
        <v>47.779713468733696</v>
      </c>
      <c r="F13" s="140">
        <v>8</v>
      </c>
      <c r="G13" s="136">
        <v>28</v>
      </c>
      <c r="H13" s="77">
        <f t="shared" si="2"/>
        <v>2.4626209322779244</v>
      </c>
      <c r="I13" s="77">
        <f t="shared" si="3"/>
        <v>41.968942982193177</v>
      </c>
      <c r="J13" s="140">
        <v>8</v>
      </c>
      <c r="K13" s="136">
        <v>37</v>
      </c>
      <c r="L13" s="77">
        <f t="shared" si="4"/>
        <v>3.3154121863799282</v>
      </c>
      <c r="M13" s="77">
        <f t="shared" si="5"/>
        <v>53.371799495131626</v>
      </c>
      <c r="N13" s="140">
        <v>8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>G14+K14</f>
        <v>41</v>
      </c>
      <c r="D14" s="77">
        <f t="shared" si="0"/>
        <v>1.8197958277851751</v>
      </c>
      <c r="E14" s="77">
        <f t="shared" si="1"/>
        <v>30.137973111047405</v>
      </c>
      <c r="F14" s="139">
        <v>9</v>
      </c>
      <c r="G14" s="136">
        <v>27</v>
      </c>
      <c r="H14" s="77">
        <f t="shared" si="2"/>
        <v>2.3746701846965697</v>
      </c>
      <c r="I14" s="77">
        <f t="shared" si="3"/>
        <v>40.470052161400567</v>
      </c>
      <c r="J14" s="139">
        <v>9</v>
      </c>
      <c r="K14" s="136">
        <v>14</v>
      </c>
      <c r="L14" s="77">
        <f t="shared" si="4"/>
        <v>1.2544802867383513</v>
      </c>
      <c r="M14" s="77">
        <f t="shared" si="5"/>
        <v>20.19473494410386</v>
      </c>
      <c r="N14" s="140">
        <v>10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v>0</v>
      </c>
      <c r="D15" s="77">
        <f t="shared" si="0"/>
        <v>0</v>
      </c>
      <c r="E15" s="77">
        <f t="shared" si="1"/>
        <v>0</v>
      </c>
      <c r="F15" s="140"/>
      <c r="G15" s="136">
        <v>0</v>
      </c>
      <c r="H15" s="77">
        <f t="shared" si="2"/>
        <v>0</v>
      </c>
      <c r="I15" s="77">
        <f t="shared" si="3"/>
        <v>0</v>
      </c>
      <c r="J15" s="139"/>
      <c r="K15" s="136">
        <v>0</v>
      </c>
      <c r="L15" s="77">
        <f t="shared" si="4"/>
        <v>0</v>
      </c>
      <c r="M15" s="77">
        <f t="shared" si="5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v>0</v>
      </c>
      <c r="D16" s="77">
        <f t="shared" si="0"/>
        <v>0</v>
      </c>
      <c r="E16" s="77">
        <f t="shared" si="1"/>
        <v>0</v>
      </c>
      <c r="F16" s="139"/>
      <c r="G16" s="136">
        <v>0</v>
      </c>
      <c r="H16" s="77">
        <f t="shared" si="2"/>
        <v>0</v>
      </c>
      <c r="I16" s="77">
        <f t="shared" si="3"/>
        <v>0</v>
      </c>
      <c r="J16" s="139"/>
      <c r="K16" s="136">
        <v>0</v>
      </c>
      <c r="L16" s="77">
        <f t="shared" si="4"/>
        <v>0</v>
      </c>
      <c r="M16" s="77">
        <f t="shared" si="5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>G17+K17</f>
        <v>853</v>
      </c>
      <c r="D17" s="77">
        <f t="shared" si="0"/>
        <v>37.860630270750114</v>
      </c>
      <c r="E17" s="77">
        <f t="shared" si="1"/>
        <v>627.01685521276681</v>
      </c>
      <c r="F17" s="139">
        <v>1</v>
      </c>
      <c r="G17" s="136">
        <v>376</v>
      </c>
      <c r="H17" s="77">
        <f t="shared" si="2"/>
        <v>33.069481090589271</v>
      </c>
      <c r="I17" s="77">
        <f t="shared" si="3"/>
        <v>563.58294861802267</v>
      </c>
      <c r="J17" s="139">
        <v>1</v>
      </c>
      <c r="K17" s="136">
        <v>477</v>
      </c>
      <c r="L17" s="77">
        <f t="shared" si="4"/>
        <v>42.741935483870968</v>
      </c>
      <c r="M17" s="77">
        <f t="shared" si="5"/>
        <v>688.06346916696725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>G18+K18</f>
        <v>158</v>
      </c>
      <c r="D18" s="77">
        <f t="shared" si="0"/>
        <v>7.0128717265867735</v>
      </c>
      <c r="E18" s="77">
        <f t="shared" si="1"/>
        <v>116.14145735476804</v>
      </c>
      <c r="F18" s="139">
        <v>3</v>
      </c>
      <c r="G18" s="136">
        <v>103</v>
      </c>
      <c r="H18" s="77">
        <f t="shared" si="2"/>
        <v>9.0589270008795069</v>
      </c>
      <c r="I18" s="77">
        <f t="shared" si="3"/>
        <v>154.38575454163919</v>
      </c>
      <c r="J18" s="139">
        <v>3</v>
      </c>
      <c r="K18" s="136">
        <v>55</v>
      </c>
      <c r="L18" s="77">
        <f t="shared" si="4"/>
        <v>4.9283154121863797</v>
      </c>
      <c r="M18" s="77">
        <f t="shared" si="5"/>
        <v>79.33645870897945</v>
      </c>
      <c r="N18" s="139">
        <v>5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>G19+K19</f>
        <v>106</v>
      </c>
      <c r="D19" s="77">
        <f t="shared" si="0"/>
        <v>4.7048379937860627</v>
      </c>
      <c r="E19" s="77">
        <f t="shared" si="1"/>
        <v>77.91768657978109</v>
      </c>
      <c r="F19" s="139">
        <v>7</v>
      </c>
      <c r="G19" s="136">
        <v>59</v>
      </c>
      <c r="H19" s="77">
        <f t="shared" si="2"/>
        <v>5.1890941072999119</v>
      </c>
      <c r="I19" s="77">
        <f t="shared" si="3"/>
        <v>88.434558426764184</v>
      </c>
      <c r="J19" s="140">
        <v>6</v>
      </c>
      <c r="K19" s="136">
        <v>47</v>
      </c>
      <c r="L19" s="77">
        <f t="shared" si="4"/>
        <v>4.2114695340501793</v>
      </c>
      <c r="M19" s="77">
        <f t="shared" si="5"/>
        <v>67.79661016949153</v>
      </c>
      <c r="N19" s="140">
        <v>6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v>3</v>
      </c>
      <c r="D20" s="77">
        <f t="shared" si="0"/>
        <v>0.13315579227696406</v>
      </c>
      <c r="E20" s="77">
        <f t="shared" si="1"/>
        <v>2.2052175447107856</v>
      </c>
      <c r="F20" s="139">
        <v>12</v>
      </c>
      <c r="G20" s="136">
        <v>1</v>
      </c>
      <c r="H20" s="77">
        <f t="shared" si="2"/>
        <v>8.7950747581354446E-2</v>
      </c>
      <c r="I20" s="77">
        <f t="shared" si="3"/>
        <v>1.4988908207926135</v>
      </c>
      <c r="J20" s="139">
        <v>13</v>
      </c>
      <c r="K20" s="136">
        <v>2</v>
      </c>
      <c r="L20" s="77">
        <f t="shared" si="4"/>
        <v>0.17921146953405018</v>
      </c>
      <c r="M20" s="77">
        <f t="shared" si="5"/>
        <v>2.8849621348719796</v>
      </c>
      <c r="N20" s="139">
        <v>12</v>
      </c>
      <c r="O20" s="80"/>
    </row>
    <row r="21" spans="1:15" ht="25.5" customHeight="1" x14ac:dyDescent="0.2">
      <c r="A21" s="134" t="s">
        <v>15</v>
      </c>
      <c r="B21" s="75" t="s">
        <v>118</v>
      </c>
      <c r="C21" s="136">
        <f>G21+K21</f>
        <v>3</v>
      </c>
      <c r="D21" s="77">
        <f t="shared" si="0"/>
        <v>0.13315579227696406</v>
      </c>
      <c r="E21" s="77">
        <f t="shared" si="1"/>
        <v>2.2052175447107856</v>
      </c>
      <c r="F21" s="140">
        <v>12</v>
      </c>
      <c r="G21" s="136">
        <v>1</v>
      </c>
      <c r="H21" s="77">
        <f t="shared" si="2"/>
        <v>8.7950747581354446E-2</v>
      </c>
      <c r="I21" s="77">
        <f t="shared" si="3"/>
        <v>1.4988908207926135</v>
      </c>
      <c r="J21" s="139">
        <v>13</v>
      </c>
      <c r="K21" s="136">
        <v>2</v>
      </c>
      <c r="L21" s="77">
        <f t="shared" si="4"/>
        <v>0.17921146953405018</v>
      </c>
      <c r="M21" s="77">
        <f t="shared" si="5"/>
        <v>2.8849621348719796</v>
      </c>
      <c r="N21" s="140">
        <v>12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>G22+K22</f>
        <v>118</v>
      </c>
      <c r="D22" s="77">
        <f t="shared" si="0"/>
        <v>5.2374611628939194</v>
      </c>
      <c r="E22" s="77">
        <f t="shared" si="1"/>
        <v>86.738556758624242</v>
      </c>
      <c r="F22" s="139">
        <v>5</v>
      </c>
      <c r="G22" s="136">
        <v>52</v>
      </c>
      <c r="H22" s="77">
        <f t="shared" si="2"/>
        <v>4.5734388742304306</v>
      </c>
      <c r="I22" s="77">
        <f t="shared" si="3"/>
        <v>77.942322681215899</v>
      </c>
      <c r="J22" s="139">
        <v>7</v>
      </c>
      <c r="K22" s="136">
        <v>66</v>
      </c>
      <c r="L22" s="77">
        <f t="shared" si="4"/>
        <v>5.913978494623656</v>
      </c>
      <c r="M22" s="77">
        <f t="shared" si="5"/>
        <v>95.203750450775331</v>
      </c>
      <c r="N22" s="140">
        <v>4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v>0</v>
      </c>
      <c r="D23" s="77">
        <f t="shared" si="0"/>
        <v>0</v>
      </c>
      <c r="E23" s="77">
        <f t="shared" si="1"/>
        <v>0</v>
      </c>
      <c r="F23" s="139"/>
      <c r="G23" s="136">
        <v>0</v>
      </c>
      <c r="H23" s="77">
        <f t="shared" si="2"/>
        <v>0</v>
      </c>
      <c r="I23" s="77">
        <f t="shared" si="3"/>
        <v>0</v>
      </c>
      <c r="J23" s="139"/>
      <c r="K23" s="136">
        <v>0</v>
      </c>
      <c r="L23" s="77">
        <f t="shared" si="4"/>
        <v>0</v>
      </c>
      <c r="M23" s="77">
        <f t="shared" si="5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>G24+K24</f>
        <v>2</v>
      </c>
      <c r="D24" s="77">
        <f t="shared" si="0"/>
        <v>8.8770528184642691E-2</v>
      </c>
      <c r="E24" s="77">
        <f t="shared" si="1"/>
        <v>1.4701450298071905</v>
      </c>
      <c r="F24" s="139">
        <v>13</v>
      </c>
      <c r="G24" s="136">
        <v>1</v>
      </c>
      <c r="H24" s="77">
        <f t="shared" si="2"/>
        <v>8.7950747581354446E-2</v>
      </c>
      <c r="I24" s="77">
        <f t="shared" si="3"/>
        <v>1.4988908207926135</v>
      </c>
      <c r="J24" s="140">
        <v>13</v>
      </c>
      <c r="K24" s="136">
        <v>1</v>
      </c>
      <c r="L24" s="77">
        <f t="shared" si="4"/>
        <v>8.9605734767025089E-2</v>
      </c>
      <c r="M24" s="77">
        <f t="shared" si="5"/>
        <v>1.4424810674359898</v>
      </c>
      <c r="N24" s="139">
        <v>13</v>
      </c>
      <c r="O24" s="80"/>
    </row>
    <row r="25" spans="1:15" ht="25.5" customHeight="1" x14ac:dyDescent="0.2">
      <c r="A25" s="134" t="s">
        <v>19</v>
      </c>
      <c r="B25" s="75" t="s">
        <v>125</v>
      </c>
      <c r="C25" s="136">
        <f>G25+K25</f>
        <v>3</v>
      </c>
      <c r="D25" s="77">
        <f t="shared" si="0"/>
        <v>0.13315579227696406</v>
      </c>
      <c r="E25" s="77">
        <f t="shared" si="1"/>
        <v>2.2052175447107856</v>
      </c>
      <c r="F25" s="139">
        <v>12</v>
      </c>
      <c r="G25" s="136">
        <v>2</v>
      </c>
      <c r="H25" s="77">
        <f t="shared" si="2"/>
        <v>0.17590149516270889</v>
      </c>
      <c r="I25" s="77">
        <f t="shared" si="3"/>
        <v>2.997781641585227</v>
      </c>
      <c r="J25" s="140">
        <v>12</v>
      </c>
      <c r="K25" s="136">
        <v>1</v>
      </c>
      <c r="L25" s="77">
        <f t="shared" si="4"/>
        <v>8.9605734767025089E-2</v>
      </c>
      <c r="M25" s="77">
        <f t="shared" si="5"/>
        <v>1.4424810674359898</v>
      </c>
      <c r="N25" s="140">
        <v>13</v>
      </c>
      <c r="O25" s="80"/>
    </row>
    <row r="26" spans="1:15" ht="25.5" customHeight="1" x14ac:dyDescent="0.2">
      <c r="A26" s="134" t="s">
        <v>20</v>
      </c>
      <c r="B26" s="75" t="s">
        <v>122</v>
      </c>
      <c r="C26" s="136">
        <f>G26+K26</f>
        <v>1</v>
      </c>
      <c r="D26" s="77">
        <f t="shared" si="0"/>
        <v>4.4385264092321346E-2</v>
      </c>
      <c r="E26" s="77">
        <f t="shared" si="1"/>
        <v>0.73507251490359526</v>
      </c>
      <c r="F26" s="139">
        <v>14</v>
      </c>
      <c r="G26" s="136">
        <v>1</v>
      </c>
      <c r="H26" s="77">
        <f t="shared" si="2"/>
        <v>8.7950747581354446E-2</v>
      </c>
      <c r="I26" s="77">
        <f t="shared" si="3"/>
        <v>1.4988908207926135</v>
      </c>
      <c r="J26" s="139">
        <v>13</v>
      </c>
      <c r="K26" s="136">
        <v>0</v>
      </c>
      <c r="L26" s="77">
        <f t="shared" si="4"/>
        <v>0</v>
      </c>
      <c r="M26" s="77">
        <f t="shared" si="5"/>
        <v>0</v>
      </c>
      <c r="N26" s="140"/>
      <c r="O26" s="80"/>
    </row>
    <row r="27" spans="1:15" ht="25.5" customHeight="1" x14ac:dyDescent="0.2">
      <c r="A27" s="134" t="s">
        <v>21</v>
      </c>
      <c r="B27" s="75" t="s">
        <v>123</v>
      </c>
      <c r="C27" s="136">
        <f>G27+K27</f>
        <v>115</v>
      </c>
      <c r="D27" s="77">
        <f t="shared" si="0"/>
        <v>5.104305370616955</v>
      </c>
      <c r="E27" s="77">
        <f t="shared" si="1"/>
        <v>84.53333921391345</v>
      </c>
      <c r="F27" s="140">
        <v>6</v>
      </c>
      <c r="G27" s="136">
        <v>72</v>
      </c>
      <c r="H27" s="77">
        <f t="shared" si="2"/>
        <v>6.3324538258575203</v>
      </c>
      <c r="I27" s="77">
        <f t="shared" si="3"/>
        <v>107.92013909706817</v>
      </c>
      <c r="J27" s="140">
        <v>4</v>
      </c>
      <c r="K27" s="136">
        <v>43</v>
      </c>
      <c r="L27" s="77">
        <f t="shared" si="4"/>
        <v>3.8530465949820791</v>
      </c>
      <c r="M27" s="77">
        <f t="shared" si="5"/>
        <v>62.026685899747562</v>
      </c>
      <c r="N27" s="139">
        <v>7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>G28+K28</f>
        <v>39</v>
      </c>
      <c r="D28" s="77">
        <f t="shared" si="0"/>
        <v>1.7310252996005324</v>
      </c>
      <c r="E28" s="77">
        <f>(C28/$C$30)*100000</f>
        <v>28.667828081240216</v>
      </c>
      <c r="F28" s="140">
        <v>10</v>
      </c>
      <c r="G28" s="136">
        <v>17</v>
      </c>
      <c r="H28" s="77">
        <f t="shared" si="2"/>
        <v>1.4951627088830255</v>
      </c>
      <c r="I28" s="77">
        <f t="shared" si="3"/>
        <v>25.48114395347443</v>
      </c>
      <c r="J28" s="140">
        <v>10</v>
      </c>
      <c r="K28" s="136">
        <v>22</v>
      </c>
      <c r="L28" s="77">
        <f t="shared" si="4"/>
        <v>1.9713261648745519</v>
      </c>
      <c r="M28" s="77">
        <f t="shared" si="5"/>
        <v>31.734583483591777</v>
      </c>
      <c r="N28" s="139">
        <v>9</v>
      </c>
      <c r="O28" s="80"/>
    </row>
    <row r="29" spans="1:15" ht="25.5" customHeight="1" x14ac:dyDescent="0.2">
      <c r="A29" s="135"/>
      <c r="B29" s="123" t="s">
        <v>133</v>
      </c>
      <c r="C29" s="137">
        <f>SUM(C9:C28)</f>
        <v>2253</v>
      </c>
      <c r="D29" s="82">
        <f>SUM(D9:D28)</f>
        <v>100.00000000000001</v>
      </c>
      <c r="E29" s="77">
        <f t="shared" si="1"/>
        <v>1656.1183760777999</v>
      </c>
      <c r="F29" s="132"/>
      <c r="G29" s="137">
        <f>SUM(G9:G28)</f>
        <v>1137</v>
      </c>
      <c r="H29" s="82">
        <f>SUM(H9:H28)</f>
        <v>100.00000000000001</v>
      </c>
      <c r="I29" s="77">
        <f t="shared" si="3"/>
        <v>1704.2388632412014</v>
      </c>
      <c r="J29" s="132"/>
      <c r="K29" s="137">
        <f>SUM(K9:K28)</f>
        <v>1116</v>
      </c>
      <c r="L29" s="77">
        <f t="shared" si="4"/>
        <v>100</v>
      </c>
      <c r="M29" s="77">
        <f t="shared" si="5"/>
        <v>1609.8088712585647</v>
      </c>
      <c r="N29" s="132"/>
    </row>
    <row r="30" spans="1:15" x14ac:dyDescent="0.2">
      <c r="B30" s="159" t="s">
        <v>132</v>
      </c>
      <c r="C30" s="125">
        <f>G30+K30</f>
        <v>136041</v>
      </c>
      <c r="D30" s="125"/>
      <c r="E30" s="90"/>
      <c r="F30" s="126"/>
      <c r="G30" s="125">
        <v>66716</v>
      </c>
      <c r="H30" s="125"/>
      <c r="I30" s="90"/>
      <c r="J30" s="126"/>
      <c r="K30" s="90">
        <v>69325</v>
      </c>
      <c r="L30" s="125"/>
      <c r="M30" s="90"/>
      <c r="N30" s="126"/>
    </row>
  </sheetData>
  <mergeCells count="29">
    <mergeCell ref="K6:K8"/>
    <mergeCell ref="L6:L8"/>
    <mergeCell ref="M6:M8"/>
    <mergeCell ref="N6:N8"/>
    <mergeCell ref="N3:N5"/>
    <mergeCell ref="A6:B8"/>
    <mergeCell ref="C6:C8"/>
    <mergeCell ref="D6:D8"/>
    <mergeCell ref="E6:E8"/>
    <mergeCell ref="F6:F8"/>
    <mergeCell ref="G6:G8"/>
    <mergeCell ref="H6:H8"/>
    <mergeCell ref="I6:I8"/>
    <mergeCell ref="J6:J8"/>
    <mergeCell ref="H3:H5"/>
    <mergeCell ref="I3:I5"/>
    <mergeCell ref="J3:J5"/>
    <mergeCell ref="K3:K5"/>
    <mergeCell ref="L3:L5"/>
    <mergeCell ref="M3:M5"/>
    <mergeCell ref="C2:F2"/>
    <mergeCell ref="G2:J2"/>
    <mergeCell ref="K2:N2"/>
    <mergeCell ref="A3:B5"/>
    <mergeCell ref="C3:C5"/>
    <mergeCell ref="D3:D5"/>
    <mergeCell ref="E3:E5"/>
    <mergeCell ref="F3:F5"/>
    <mergeCell ref="G3:G5"/>
  </mergeCells>
  <phoneticPr fontId="0" type="noConversion"/>
  <printOptions gridLines="1"/>
  <pageMargins left="0.75" right="0.75" top="1" bottom="1" header="0.5" footer="0.5"/>
  <pageSetup paperSize="9" scale="6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459"/>
  <sheetViews>
    <sheetView zoomScaleNormal="100" workbookViewId="0">
      <pane xSplit="2" ySplit="8" topLeftCell="C9" activePane="bottomRight" state="frozen"/>
      <selection activeCell="N54" sqref="N54"/>
      <selection pane="topRight" activeCell="N54" sqref="N54"/>
      <selection pane="bottomLeft" activeCell="N54" sqref="N54"/>
      <selection pane="bottomRight"/>
    </sheetView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85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25" x14ac:dyDescent="0.2">
      <c r="A1" s="131" t="s">
        <v>40</v>
      </c>
      <c r="B1" s="115"/>
      <c r="C1" s="73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25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25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25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25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25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25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25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O8" s="35"/>
      <c r="P8" s="70"/>
      <c r="Q8" s="70"/>
      <c r="R8" s="70"/>
      <c r="S8" s="35"/>
      <c r="T8" s="35"/>
      <c r="U8" s="35"/>
      <c r="V8" s="35"/>
      <c r="W8" s="35"/>
      <c r="X8" s="35"/>
      <c r="Y8" s="35"/>
    </row>
    <row r="9" spans="1:25" ht="25.5" customHeight="1" x14ac:dyDescent="0.2">
      <c r="A9" s="134" t="s">
        <v>4</v>
      </c>
      <c r="B9" s="75" t="s">
        <v>106</v>
      </c>
      <c r="C9" s="136">
        <f>G9+K9</f>
        <v>4</v>
      </c>
      <c r="D9" s="77">
        <f>(C9/C$29)*100</f>
        <v>0.22050716648291069</v>
      </c>
      <c r="E9" s="77">
        <f>(C9/C$30)*100000</f>
        <v>3.6225977648571792</v>
      </c>
      <c r="F9" s="140">
        <v>12</v>
      </c>
      <c r="G9" s="136">
        <v>3</v>
      </c>
      <c r="H9" s="77">
        <f>(G9/G$29)*100</f>
        <v>0.33519553072625696</v>
      </c>
      <c r="I9" s="77">
        <f>(G9/G$30)*100000</f>
        <v>5.5690656964116654</v>
      </c>
      <c r="J9" s="140">
        <v>12</v>
      </c>
      <c r="K9" s="136">
        <v>1</v>
      </c>
      <c r="L9" s="77">
        <f>(K9/K$29)*100</f>
        <v>0.1088139281828074</v>
      </c>
      <c r="M9" s="77">
        <f>(K9/K$30)*100000</f>
        <v>1.7683778669826169</v>
      </c>
      <c r="N9" s="139">
        <v>13</v>
      </c>
      <c r="S9" s="35"/>
      <c r="T9" s="35"/>
      <c r="U9" s="35"/>
      <c r="V9" s="35"/>
      <c r="W9" s="35"/>
      <c r="X9" s="35"/>
      <c r="Y9" s="35"/>
    </row>
    <row r="10" spans="1:25" ht="25.5" customHeight="1" x14ac:dyDescent="0.2">
      <c r="A10" s="134" t="s">
        <v>5</v>
      </c>
      <c r="B10" s="75" t="s">
        <v>107</v>
      </c>
      <c r="C10" s="136">
        <f>G10+K10</f>
        <v>459</v>
      </c>
      <c r="D10" s="77">
        <f t="shared" ref="D10:D28" si="0">(C10/C$29)*100</f>
        <v>25.303197353914005</v>
      </c>
      <c r="E10" s="77">
        <f t="shared" ref="E10:E29" si="1">(C10/C$30)*100000</f>
        <v>415.69309351736126</v>
      </c>
      <c r="F10" s="140">
        <v>2</v>
      </c>
      <c r="G10" s="138">
        <v>266</v>
      </c>
      <c r="H10" s="77">
        <f t="shared" ref="H10:H28" si="2">(G10/G$29)*100</f>
        <v>29.720670391061454</v>
      </c>
      <c r="I10" s="77">
        <f t="shared" ref="I10:I28" si="3">(G10/G$30)*100000</f>
        <v>493.79049174850098</v>
      </c>
      <c r="J10" s="140">
        <v>2</v>
      </c>
      <c r="K10" s="138">
        <v>193</v>
      </c>
      <c r="L10" s="77">
        <f t="shared" ref="L10:L28" si="4">(K10/K$29)*100</f>
        <v>21.00108813928183</v>
      </c>
      <c r="M10" s="77">
        <f t="shared" ref="M10:M29" si="5">(K10/K$30)*100000</f>
        <v>341.29692832764505</v>
      </c>
      <c r="N10" s="140">
        <v>2</v>
      </c>
      <c r="S10" s="35"/>
      <c r="T10" s="35"/>
      <c r="U10" s="35"/>
      <c r="V10" s="35"/>
      <c r="W10" s="35"/>
      <c r="X10" s="35"/>
    </row>
    <row r="11" spans="1:25" ht="25.5" customHeight="1" x14ac:dyDescent="0.2">
      <c r="A11" s="134" t="s">
        <v>6</v>
      </c>
      <c r="B11" s="75" t="s">
        <v>108</v>
      </c>
      <c r="C11" s="136">
        <v>1</v>
      </c>
      <c r="D11" s="77">
        <f t="shared" si="0"/>
        <v>5.5126791620727672E-2</v>
      </c>
      <c r="E11" s="77">
        <f t="shared" si="1"/>
        <v>0.9056494412142948</v>
      </c>
      <c r="F11" s="139">
        <v>14</v>
      </c>
      <c r="G11" s="136">
        <v>0</v>
      </c>
      <c r="H11" s="77">
        <f t="shared" si="2"/>
        <v>0</v>
      </c>
      <c r="I11" s="77">
        <f t="shared" si="3"/>
        <v>0</v>
      </c>
      <c r="J11" s="139"/>
      <c r="K11" s="136">
        <v>1</v>
      </c>
      <c r="L11" s="77">
        <f t="shared" si="4"/>
        <v>0.1088139281828074</v>
      </c>
      <c r="M11" s="77">
        <f t="shared" si="5"/>
        <v>1.7683778669826169</v>
      </c>
      <c r="N11" s="140">
        <v>13</v>
      </c>
      <c r="S11" s="35"/>
      <c r="T11" s="35"/>
      <c r="U11" s="35"/>
      <c r="V11" s="35"/>
      <c r="W11" s="35"/>
      <c r="X11" s="35"/>
    </row>
    <row r="12" spans="1:25" ht="25.5" customHeight="1" x14ac:dyDescent="0.2">
      <c r="A12" s="134" t="s">
        <v>7</v>
      </c>
      <c r="B12" s="75" t="s">
        <v>109</v>
      </c>
      <c r="C12" s="136">
        <f>G12+K12</f>
        <v>171</v>
      </c>
      <c r="D12" s="77">
        <f t="shared" si="0"/>
        <v>9.4266813671444325</v>
      </c>
      <c r="E12" s="77">
        <f t="shared" si="1"/>
        <v>154.86605444764442</v>
      </c>
      <c r="F12" s="139">
        <v>3</v>
      </c>
      <c r="G12" s="136">
        <v>81</v>
      </c>
      <c r="H12" s="77">
        <f t="shared" si="2"/>
        <v>9.050279329608939</v>
      </c>
      <c r="I12" s="77">
        <f t="shared" si="3"/>
        <v>150.36477380311499</v>
      </c>
      <c r="J12" s="139">
        <v>3</v>
      </c>
      <c r="K12" s="136">
        <v>90</v>
      </c>
      <c r="L12" s="77">
        <f t="shared" si="4"/>
        <v>9.7932535364526654</v>
      </c>
      <c r="M12" s="77">
        <f t="shared" si="5"/>
        <v>159.15400802843553</v>
      </c>
      <c r="N12" s="139">
        <v>3</v>
      </c>
      <c r="O12" s="80"/>
      <c r="S12" s="35"/>
      <c r="T12" s="35"/>
      <c r="U12" s="35"/>
      <c r="V12" s="35"/>
      <c r="W12" s="35"/>
      <c r="X12" s="35"/>
    </row>
    <row r="13" spans="1:25" ht="25.5" customHeight="1" x14ac:dyDescent="0.2">
      <c r="A13" s="134" t="s">
        <v>8</v>
      </c>
      <c r="B13" s="75" t="s">
        <v>110</v>
      </c>
      <c r="C13" s="136">
        <f>G13+K13</f>
        <v>92</v>
      </c>
      <c r="D13" s="77">
        <f t="shared" si="0"/>
        <v>5.0716648291069459</v>
      </c>
      <c r="E13" s="77">
        <f t="shared" si="1"/>
        <v>83.319748591715111</v>
      </c>
      <c r="F13" s="140">
        <v>6</v>
      </c>
      <c r="G13" s="136">
        <v>29</v>
      </c>
      <c r="H13" s="77">
        <f t="shared" si="2"/>
        <v>3.2402234636871508</v>
      </c>
      <c r="I13" s="77">
        <f t="shared" si="3"/>
        <v>53.83430173197943</v>
      </c>
      <c r="J13" s="139">
        <v>7</v>
      </c>
      <c r="K13" s="136">
        <v>63</v>
      </c>
      <c r="L13" s="77">
        <f t="shared" si="4"/>
        <v>6.8552774755168659</v>
      </c>
      <c r="M13" s="77">
        <f t="shared" si="5"/>
        <v>111.40780561990486</v>
      </c>
      <c r="N13" s="140">
        <v>4</v>
      </c>
      <c r="O13" s="80"/>
      <c r="S13" s="35"/>
      <c r="T13" s="35"/>
      <c r="U13" s="35"/>
      <c r="V13" s="35"/>
      <c r="W13" s="35"/>
      <c r="X13" s="35"/>
    </row>
    <row r="14" spans="1:25" ht="25.5" customHeight="1" x14ac:dyDescent="0.2">
      <c r="A14" s="134" t="s">
        <v>9</v>
      </c>
      <c r="B14" s="75" t="s">
        <v>111</v>
      </c>
      <c r="C14" s="136">
        <f>G14+K14</f>
        <v>50</v>
      </c>
      <c r="D14" s="77">
        <f t="shared" si="0"/>
        <v>2.7563395810363835</v>
      </c>
      <c r="E14" s="77">
        <f t="shared" si="1"/>
        <v>45.282472060714738</v>
      </c>
      <c r="F14" s="140">
        <v>8</v>
      </c>
      <c r="G14" s="136">
        <v>18</v>
      </c>
      <c r="H14" s="77">
        <f t="shared" si="2"/>
        <v>2.011173184357542</v>
      </c>
      <c r="I14" s="77">
        <f t="shared" si="3"/>
        <v>33.41439417846999</v>
      </c>
      <c r="J14" s="139">
        <v>9</v>
      </c>
      <c r="K14" s="136">
        <v>32</v>
      </c>
      <c r="L14" s="77">
        <f t="shared" si="4"/>
        <v>3.4820457018498367</v>
      </c>
      <c r="M14" s="77">
        <f t="shared" si="5"/>
        <v>56.588091743443741</v>
      </c>
      <c r="N14" s="139">
        <v>7</v>
      </c>
      <c r="O14" s="80"/>
    </row>
    <row r="15" spans="1:25" ht="25.5" customHeight="1" x14ac:dyDescent="0.2">
      <c r="A15" s="134" t="s">
        <v>24</v>
      </c>
      <c r="B15" s="75" t="s">
        <v>112</v>
      </c>
      <c r="C15" s="136">
        <v>0</v>
      </c>
      <c r="D15" s="77">
        <f t="shared" si="0"/>
        <v>0</v>
      </c>
      <c r="E15" s="77">
        <f t="shared" si="1"/>
        <v>0</v>
      </c>
      <c r="F15" s="140"/>
      <c r="G15" s="136">
        <v>0</v>
      </c>
      <c r="H15" s="77">
        <f t="shared" si="2"/>
        <v>0</v>
      </c>
      <c r="I15" s="77">
        <f t="shared" si="3"/>
        <v>0</v>
      </c>
      <c r="J15" s="139"/>
      <c r="K15" s="136">
        <v>0</v>
      </c>
      <c r="L15" s="77">
        <f t="shared" si="4"/>
        <v>0</v>
      </c>
      <c r="M15" s="77">
        <f t="shared" si="5"/>
        <v>0</v>
      </c>
      <c r="N15" s="139"/>
      <c r="O15" s="80"/>
    </row>
    <row r="16" spans="1:25" ht="25.5" customHeight="1" x14ac:dyDescent="0.2">
      <c r="A16" s="134" t="s">
        <v>10</v>
      </c>
      <c r="B16" s="75" t="s">
        <v>113</v>
      </c>
      <c r="C16" s="136">
        <v>0</v>
      </c>
      <c r="D16" s="77">
        <f t="shared" si="0"/>
        <v>0</v>
      </c>
      <c r="E16" s="77">
        <f t="shared" si="1"/>
        <v>0</v>
      </c>
      <c r="F16" s="139"/>
      <c r="G16" s="136">
        <v>0</v>
      </c>
      <c r="H16" s="77">
        <f t="shared" si="2"/>
        <v>0</v>
      </c>
      <c r="I16" s="77">
        <f t="shared" si="3"/>
        <v>0</v>
      </c>
      <c r="J16" s="139"/>
      <c r="K16" s="136">
        <v>0</v>
      </c>
      <c r="L16" s="77">
        <f t="shared" si="4"/>
        <v>0</v>
      </c>
      <c r="M16" s="77">
        <f t="shared" si="5"/>
        <v>0</v>
      </c>
      <c r="N16" s="139"/>
      <c r="O16" s="80"/>
      <c r="S16" s="35"/>
      <c r="T16" s="35"/>
      <c r="U16" s="35"/>
      <c r="V16" s="35"/>
      <c r="W16" s="35"/>
      <c r="X16" s="35"/>
    </row>
    <row r="17" spans="1:24" ht="25.5" customHeight="1" x14ac:dyDescent="0.2">
      <c r="A17" s="134" t="s">
        <v>11</v>
      </c>
      <c r="B17" s="75" t="s">
        <v>114</v>
      </c>
      <c r="C17" s="136">
        <f>G17+K17</f>
        <v>653</v>
      </c>
      <c r="D17" s="77">
        <f t="shared" si="0"/>
        <v>35.997794928335168</v>
      </c>
      <c r="E17" s="77">
        <f t="shared" si="1"/>
        <v>591.38908511293448</v>
      </c>
      <c r="F17" s="139">
        <v>1</v>
      </c>
      <c r="G17" s="136">
        <v>280</v>
      </c>
      <c r="H17" s="77">
        <f t="shared" si="2"/>
        <v>31.284916201117319</v>
      </c>
      <c r="I17" s="77">
        <f t="shared" si="3"/>
        <v>519.7794649984221</v>
      </c>
      <c r="J17" s="139">
        <v>1</v>
      </c>
      <c r="K17" s="136">
        <v>373</v>
      </c>
      <c r="L17" s="77">
        <f t="shared" si="4"/>
        <v>40.587595212187161</v>
      </c>
      <c r="M17" s="77">
        <f t="shared" si="5"/>
        <v>659.6049443845161</v>
      </c>
      <c r="N17" s="139">
        <v>1</v>
      </c>
      <c r="O17" s="80"/>
      <c r="S17" s="35"/>
      <c r="T17" s="35"/>
      <c r="U17" s="35"/>
      <c r="V17" s="35"/>
      <c r="W17" s="35"/>
      <c r="X17" s="35"/>
    </row>
    <row r="18" spans="1:24" ht="25.5" customHeight="1" x14ac:dyDescent="0.2">
      <c r="A18" s="134" t="s">
        <v>12</v>
      </c>
      <c r="B18" s="75" t="s">
        <v>115</v>
      </c>
      <c r="C18" s="136">
        <f>G18+K18</f>
        <v>111</v>
      </c>
      <c r="D18" s="77">
        <f t="shared" si="0"/>
        <v>6.1190738699007712</v>
      </c>
      <c r="E18" s="77">
        <f t="shared" si="1"/>
        <v>100.52708797478671</v>
      </c>
      <c r="F18" s="140">
        <v>4</v>
      </c>
      <c r="G18" s="136">
        <v>64</v>
      </c>
      <c r="H18" s="77">
        <f t="shared" si="2"/>
        <v>7.1508379888268152</v>
      </c>
      <c r="I18" s="77">
        <f t="shared" si="3"/>
        <v>118.80673485678219</v>
      </c>
      <c r="J18" s="140">
        <v>4</v>
      </c>
      <c r="K18" s="136">
        <v>47</v>
      </c>
      <c r="L18" s="77">
        <f t="shared" si="4"/>
        <v>5.1142546245919478</v>
      </c>
      <c r="M18" s="77">
        <f t="shared" si="5"/>
        <v>83.113759748182986</v>
      </c>
      <c r="N18" s="139">
        <v>5</v>
      </c>
      <c r="O18" s="80"/>
      <c r="S18" s="35"/>
      <c r="T18" s="35"/>
      <c r="U18" s="35"/>
      <c r="V18" s="35"/>
      <c r="W18" s="35"/>
      <c r="X18" s="35"/>
    </row>
    <row r="19" spans="1:24" ht="25.5" customHeight="1" x14ac:dyDescent="0.2">
      <c r="A19" s="134" t="s">
        <v>13</v>
      </c>
      <c r="B19" s="75" t="s">
        <v>116</v>
      </c>
      <c r="C19" s="136">
        <f>G19+K19</f>
        <v>70</v>
      </c>
      <c r="D19" s="77">
        <f t="shared" si="0"/>
        <v>3.8588754134509373</v>
      </c>
      <c r="E19" s="77">
        <f t="shared" si="1"/>
        <v>63.395460885000638</v>
      </c>
      <c r="F19" s="139">
        <v>7</v>
      </c>
      <c r="G19" s="136">
        <v>44</v>
      </c>
      <c r="H19" s="77">
        <f t="shared" si="2"/>
        <v>4.916201117318435</v>
      </c>
      <c r="I19" s="77">
        <f t="shared" si="3"/>
        <v>81.679630214037758</v>
      </c>
      <c r="J19" s="140">
        <v>6</v>
      </c>
      <c r="K19" s="136">
        <v>26</v>
      </c>
      <c r="L19" s="77">
        <f t="shared" si="4"/>
        <v>2.8291621327529923</v>
      </c>
      <c r="M19" s="77">
        <f t="shared" si="5"/>
        <v>45.977824541548038</v>
      </c>
      <c r="N19" s="140">
        <v>8</v>
      </c>
      <c r="O19" s="80"/>
      <c r="S19" s="35"/>
      <c r="T19" s="35"/>
      <c r="U19" s="35"/>
      <c r="V19" s="35"/>
      <c r="W19" s="35"/>
      <c r="X19" s="35"/>
    </row>
    <row r="20" spans="1:24" ht="25.5" customHeight="1" x14ac:dyDescent="0.2">
      <c r="A20" s="134" t="s">
        <v>14</v>
      </c>
      <c r="B20" s="75" t="s">
        <v>117</v>
      </c>
      <c r="C20" s="136">
        <v>1</v>
      </c>
      <c r="D20" s="77">
        <f t="shared" si="0"/>
        <v>5.5126791620727672E-2</v>
      </c>
      <c r="E20" s="77">
        <f t="shared" si="1"/>
        <v>0.9056494412142948</v>
      </c>
      <c r="F20" s="139">
        <v>14</v>
      </c>
      <c r="G20" s="136">
        <v>0</v>
      </c>
      <c r="H20" s="77">
        <f t="shared" si="2"/>
        <v>0</v>
      </c>
      <c r="I20" s="77">
        <f t="shared" si="3"/>
        <v>0</v>
      </c>
      <c r="J20" s="139"/>
      <c r="K20" s="136">
        <v>1</v>
      </c>
      <c r="L20" s="77">
        <f t="shared" si="4"/>
        <v>0.1088139281828074</v>
      </c>
      <c r="M20" s="77">
        <f t="shared" si="5"/>
        <v>1.7683778669826169</v>
      </c>
      <c r="N20" s="139">
        <v>13</v>
      </c>
      <c r="O20" s="80"/>
    </row>
    <row r="21" spans="1:24" ht="25.5" customHeight="1" x14ac:dyDescent="0.2">
      <c r="A21" s="134" t="s">
        <v>15</v>
      </c>
      <c r="B21" s="75" t="s">
        <v>118</v>
      </c>
      <c r="C21" s="136">
        <f>G21+K21</f>
        <v>1</v>
      </c>
      <c r="D21" s="77">
        <f t="shared" si="0"/>
        <v>5.5126791620727672E-2</v>
      </c>
      <c r="E21" s="77">
        <f t="shared" si="1"/>
        <v>0.9056494412142948</v>
      </c>
      <c r="F21" s="140">
        <v>14</v>
      </c>
      <c r="G21" s="136">
        <v>0</v>
      </c>
      <c r="H21" s="77">
        <f t="shared" si="2"/>
        <v>0</v>
      </c>
      <c r="I21" s="77">
        <f t="shared" si="3"/>
        <v>0</v>
      </c>
      <c r="J21" s="140"/>
      <c r="K21" s="136">
        <v>1</v>
      </c>
      <c r="L21" s="77">
        <f t="shared" si="4"/>
        <v>0.1088139281828074</v>
      </c>
      <c r="M21" s="77">
        <f t="shared" si="5"/>
        <v>1.7683778669826169</v>
      </c>
      <c r="N21" s="140">
        <v>13</v>
      </c>
      <c r="O21" s="80"/>
      <c r="S21" s="35"/>
      <c r="T21" s="35"/>
      <c r="U21" s="35"/>
      <c r="V21" s="35"/>
      <c r="W21" s="35"/>
      <c r="X21" s="35"/>
    </row>
    <row r="22" spans="1:24" ht="25.5" customHeight="1" x14ac:dyDescent="0.2">
      <c r="A22" s="134" t="s">
        <v>16</v>
      </c>
      <c r="B22" s="75" t="s">
        <v>119</v>
      </c>
      <c r="C22" s="136">
        <f>G22+K22</f>
        <v>49</v>
      </c>
      <c r="D22" s="77">
        <f t="shared" si="0"/>
        <v>2.7012127894156563</v>
      </c>
      <c r="E22" s="77">
        <f t="shared" si="1"/>
        <v>44.376822619500444</v>
      </c>
      <c r="F22" s="139">
        <v>9</v>
      </c>
      <c r="G22" s="136">
        <v>25</v>
      </c>
      <c r="H22" s="77">
        <f t="shared" si="2"/>
        <v>2.7932960893854748</v>
      </c>
      <c r="I22" s="77">
        <f t="shared" si="3"/>
        <v>46.408880803430549</v>
      </c>
      <c r="J22" s="140">
        <v>8</v>
      </c>
      <c r="K22" s="136">
        <v>24</v>
      </c>
      <c r="L22" s="77">
        <f t="shared" si="4"/>
        <v>2.6115342763873777</v>
      </c>
      <c r="M22" s="77">
        <f t="shared" si="5"/>
        <v>42.441068807582802</v>
      </c>
      <c r="N22" s="139">
        <v>9</v>
      </c>
      <c r="O22" s="80"/>
      <c r="S22" s="35"/>
      <c r="T22" s="35"/>
      <c r="U22" s="35"/>
      <c r="V22" s="35"/>
      <c r="W22" s="35"/>
      <c r="X22" s="35"/>
    </row>
    <row r="23" spans="1:24" ht="25.5" customHeight="1" x14ac:dyDescent="0.2">
      <c r="A23" s="134" t="s">
        <v>17</v>
      </c>
      <c r="B23" s="75" t="s">
        <v>120</v>
      </c>
      <c r="C23" s="136">
        <v>0</v>
      </c>
      <c r="D23" s="77">
        <f t="shared" si="0"/>
        <v>0</v>
      </c>
      <c r="E23" s="77">
        <f t="shared" si="1"/>
        <v>0</v>
      </c>
      <c r="F23" s="139"/>
      <c r="G23" s="136">
        <v>0</v>
      </c>
      <c r="H23" s="77">
        <f t="shared" si="2"/>
        <v>0</v>
      </c>
      <c r="I23" s="77">
        <f t="shared" si="3"/>
        <v>0</v>
      </c>
      <c r="J23" s="139"/>
      <c r="K23" s="136">
        <v>0</v>
      </c>
      <c r="L23" s="77">
        <f t="shared" si="4"/>
        <v>0</v>
      </c>
      <c r="M23" s="77">
        <f t="shared" si="5"/>
        <v>0</v>
      </c>
      <c r="N23" s="139"/>
      <c r="O23" s="80"/>
      <c r="S23" s="35"/>
      <c r="T23" s="35"/>
      <c r="U23" s="35"/>
      <c r="V23" s="35"/>
      <c r="W23" s="35"/>
      <c r="X23" s="35"/>
    </row>
    <row r="24" spans="1:24" ht="25.5" customHeight="1" x14ac:dyDescent="0.2">
      <c r="A24" s="134" t="s">
        <v>18</v>
      </c>
      <c r="B24" s="75" t="s">
        <v>121</v>
      </c>
      <c r="C24" s="136">
        <f>G24+K24</f>
        <v>3</v>
      </c>
      <c r="D24" s="77">
        <f t="shared" si="0"/>
        <v>0.16538037486218302</v>
      </c>
      <c r="E24" s="77">
        <f t="shared" si="1"/>
        <v>2.7169483236428844</v>
      </c>
      <c r="F24" s="139">
        <v>13</v>
      </c>
      <c r="G24" s="136">
        <v>0</v>
      </c>
      <c r="H24" s="77">
        <f t="shared" si="2"/>
        <v>0</v>
      </c>
      <c r="I24" s="77">
        <f t="shared" si="3"/>
        <v>0</v>
      </c>
      <c r="J24" s="139"/>
      <c r="K24" s="136">
        <v>3</v>
      </c>
      <c r="L24" s="77">
        <f t="shared" si="4"/>
        <v>0.32644178454842221</v>
      </c>
      <c r="M24" s="77">
        <f t="shared" si="5"/>
        <v>5.3051336009478502</v>
      </c>
      <c r="N24" s="140">
        <v>12</v>
      </c>
      <c r="O24" s="80"/>
      <c r="S24" s="35"/>
      <c r="T24" s="35"/>
      <c r="U24" s="35"/>
      <c r="V24" s="35"/>
      <c r="W24" s="35"/>
      <c r="X24" s="35"/>
    </row>
    <row r="25" spans="1:24" ht="25.5" customHeight="1" x14ac:dyDescent="0.2">
      <c r="A25" s="134" t="s">
        <v>19</v>
      </c>
      <c r="B25" s="75" t="s">
        <v>125</v>
      </c>
      <c r="C25" s="136">
        <f>G25+K25</f>
        <v>1</v>
      </c>
      <c r="D25" s="77">
        <f t="shared" si="0"/>
        <v>5.5126791620727672E-2</v>
      </c>
      <c r="E25" s="77">
        <f t="shared" si="1"/>
        <v>0.9056494412142948</v>
      </c>
      <c r="F25" s="140">
        <v>14</v>
      </c>
      <c r="G25" s="136">
        <v>1</v>
      </c>
      <c r="H25" s="77">
        <f t="shared" si="2"/>
        <v>0.11173184357541899</v>
      </c>
      <c r="I25" s="77">
        <f t="shared" si="3"/>
        <v>1.8563552321372216</v>
      </c>
      <c r="J25" s="139">
        <v>13</v>
      </c>
      <c r="K25" s="136">
        <v>0</v>
      </c>
      <c r="L25" s="77">
        <f t="shared" si="4"/>
        <v>0</v>
      </c>
      <c r="M25" s="77">
        <f t="shared" si="5"/>
        <v>0</v>
      </c>
      <c r="N25" s="139"/>
      <c r="O25" s="80"/>
      <c r="S25" s="35"/>
      <c r="T25" s="35"/>
      <c r="U25" s="35"/>
      <c r="V25" s="35"/>
      <c r="W25" s="35"/>
      <c r="X25" s="35"/>
    </row>
    <row r="26" spans="1:24" ht="25.5" customHeight="1" x14ac:dyDescent="0.2">
      <c r="A26" s="134" t="s">
        <v>20</v>
      </c>
      <c r="B26" s="75" t="s">
        <v>122</v>
      </c>
      <c r="C26" s="136">
        <f>G26+K26</f>
        <v>19</v>
      </c>
      <c r="D26" s="77">
        <f t="shared" si="0"/>
        <v>1.0474090407938257</v>
      </c>
      <c r="E26" s="77">
        <f t="shared" si="1"/>
        <v>17.207339383071599</v>
      </c>
      <c r="F26" s="139">
        <v>11</v>
      </c>
      <c r="G26" s="136">
        <v>9</v>
      </c>
      <c r="H26" s="77">
        <f t="shared" si="2"/>
        <v>1.005586592178771</v>
      </c>
      <c r="I26" s="77">
        <f t="shared" si="3"/>
        <v>16.707197089234995</v>
      </c>
      <c r="J26" s="139">
        <v>11</v>
      </c>
      <c r="K26" s="136">
        <v>10</v>
      </c>
      <c r="L26" s="77">
        <f t="shared" si="4"/>
        <v>1.088139281828074</v>
      </c>
      <c r="M26" s="77">
        <f t="shared" si="5"/>
        <v>17.683778669826168</v>
      </c>
      <c r="N26" s="140">
        <v>10</v>
      </c>
      <c r="O26" s="80"/>
      <c r="S26" s="35"/>
      <c r="T26" s="35"/>
      <c r="U26" s="35"/>
      <c r="V26" s="35"/>
      <c r="W26" s="35"/>
      <c r="X26" s="35"/>
    </row>
    <row r="27" spans="1:24" ht="25.5" customHeight="1" x14ac:dyDescent="0.2">
      <c r="A27" s="134" t="s">
        <v>21</v>
      </c>
      <c r="B27" s="75" t="s">
        <v>123</v>
      </c>
      <c r="C27" s="136">
        <f>G27+K27</f>
        <v>107</v>
      </c>
      <c r="D27" s="77">
        <f t="shared" si="0"/>
        <v>5.8985667034178606</v>
      </c>
      <c r="E27" s="77">
        <f t="shared" si="1"/>
        <v>96.904490209929534</v>
      </c>
      <c r="F27" s="139">
        <v>5</v>
      </c>
      <c r="G27" s="136">
        <v>62</v>
      </c>
      <c r="H27" s="77">
        <f t="shared" si="2"/>
        <v>6.927374301675977</v>
      </c>
      <c r="I27" s="77">
        <f t="shared" si="3"/>
        <v>115.09402439250775</v>
      </c>
      <c r="J27" s="139">
        <v>5</v>
      </c>
      <c r="K27" s="136">
        <v>45</v>
      </c>
      <c r="L27" s="77">
        <f t="shared" si="4"/>
        <v>4.8966267682263327</v>
      </c>
      <c r="M27" s="77">
        <f t="shared" si="5"/>
        <v>79.577004014217763</v>
      </c>
      <c r="N27" s="140">
        <v>6</v>
      </c>
      <c r="O27" s="80"/>
    </row>
    <row r="28" spans="1:24" ht="25.5" customHeight="1" x14ac:dyDescent="0.2">
      <c r="A28" s="124" t="s">
        <v>46</v>
      </c>
      <c r="B28" s="75" t="s">
        <v>124</v>
      </c>
      <c r="C28" s="136">
        <f>G28+K28</f>
        <v>22</v>
      </c>
      <c r="D28" s="77">
        <f t="shared" si="0"/>
        <v>1.2127894156560088</v>
      </c>
      <c r="E28" s="77">
        <f t="shared" si="1"/>
        <v>19.924287706714484</v>
      </c>
      <c r="F28" s="140">
        <v>10</v>
      </c>
      <c r="G28" s="136">
        <v>13</v>
      </c>
      <c r="H28" s="77">
        <f t="shared" si="2"/>
        <v>1.4525139664804469</v>
      </c>
      <c r="I28" s="77">
        <f t="shared" si="3"/>
        <v>24.132618017783884</v>
      </c>
      <c r="J28" s="140">
        <v>10</v>
      </c>
      <c r="K28" s="136">
        <v>9</v>
      </c>
      <c r="L28" s="77">
        <f t="shared" si="4"/>
        <v>0.97932535364526652</v>
      </c>
      <c r="M28" s="77">
        <f t="shared" si="5"/>
        <v>15.915400802843553</v>
      </c>
      <c r="N28" s="139">
        <v>11</v>
      </c>
      <c r="O28" s="80"/>
      <c r="S28" s="35"/>
      <c r="T28" s="35"/>
      <c r="U28" s="35"/>
      <c r="V28" s="35"/>
      <c r="W28" s="35"/>
      <c r="X28" s="35"/>
    </row>
    <row r="29" spans="1:24" ht="25.5" customHeight="1" x14ac:dyDescent="0.2">
      <c r="A29" s="156"/>
      <c r="B29" s="123" t="s">
        <v>133</v>
      </c>
      <c r="C29" s="137">
        <f>SUM(C9:C28)</f>
        <v>1814</v>
      </c>
      <c r="D29" s="82">
        <f>SUM(D9:D28)</f>
        <v>99.999999999999972</v>
      </c>
      <c r="E29" s="77">
        <f t="shared" si="1"/>
        <v>1642.8480863627308</v>
      </c>
      <c r="F29" s="132"/>
      <c r="G29" s="137">
        <f>SUM(G9:G28)</f>
        <v>895</v>
      </c>
      <c r="H29" s="82">
        <f>SUM(H9:H28)</f>
        <v>100.00000000000001</v>
      </c>
      <c r="I29" s="77">
        <f>(G29/G$30)*100000</f>
        <v>1661.4379327628135</v>
      </c>
      <c r="J29" s="132"/>
      <c r="K29" s="137">
        <f>SUM(K9:K28)</f>
        <v>919</v>
      </c>
      <c r="L29" s="82">
        <f>SUM(L9:L28)</f>
        <v>100.00000000000001</v>
      </c>
      <c r="M29" s="82">
        <f t="shared" si="5"/>
        <v>1625.139259757025</v>
      </c>
      <c r="N29" s="132"/>
    </row>
    <row r="30" spans="1:24" x14ac:dyDescent="0.2">
      <c r="B30" s="159" t="s">
        <v>132</v>
      </c>
      <c r="C30" s="125">
        <f>G30+K30</f>
        <v>110418</v>
      </c>
      <c r="D30" s="125"/>
      <c r="E30" s="90"/>
      <c r="F30" s="126"/>
      <c r="G30" s="84">
        <v>53869</v>
      </c>
      <c r="H30" s="125"/>
      <c r="I30" s="90"/>
      <c r="J30" s="126"/>
      <c r="K30" s="90">
        <v>56549</v>
      </c>
      <c r="L30" s="125"/>
      <c r="M30" s="90"/>
      <c r="N30" s="126"/>
    </row>
    <row r="67" spans="15:15" x14ac:dyDescent="0.2">
      <c r="O67" s="35"/>
    </row>
    <row r="68" spans="15:15" x14ac:dyDescent="0.2">
      <c r="O68" s="35"/>
    </row>
    <row r="69" spans="15:15" x14ac:dyDescent="0.2">
      <c r="O69" s="35"/>
    </row>
    <row r="70" spans="15:15" x14ac:dyDescent="0.2">
      <c r="O70" s="35"/>
    </row>
    <row r="71" spans="15:15" x14ac:dyDescent="0.2">
      <c r="O71" s="35"/>
    </row>
    <row r="72" spans="15:15" x14ac:dyDescent="0.2">
      <c r="O72" s="35"/>
    </row>
    <row r="73" spans="15:15" x14ac:dyDescent="0.2">
      <c r="O73" s="35"/>
    </row>
    <row r="74" spans="15:15" x14ac:dyDescent="0.2">
      <c r="O74" s="35"/>
    </row>
    <row r="75" spans="15:15" x14ac:dyDescent="0.2">
      <c r="O75" s="35"/>
    </row>
    <row r="76" spans="15:15" x14ac:dyDescent="0.2">
      <c r="O76" s="35"/>
    </row>
    <row r="77" spans="15:15" x14ac:dyDescent="0.2">
      <c r="O77" s="35"/>
    </row>
    <row r="78" spans="15:15" x14ac:dyDescent="0.2">
      <c r="O78" s="35"/>
    </row>
    <row r="79" spans="15:15" x14ac:dyDescent="0.2">
      <c r="O79" s="35"/>
    </row>
    <row r="80" spans="15:15" x14ac:dyDescent="0.2">
      <c r="O80" s="35"/>
    </row>
    <row r="81" spans="15:15" x14ac:dyDescent="0.2">
      <c r="O81" s="35"/>
    </row>
    <row r="82" spans="15:15" x14ac:dyDescent="0.2">
      <c r="O82" s="35"/>
    </row>
    <row r="83" spans="15:15" x14ac:dyDescent="0.2">
      <c r="O83" s="35"/>
    </row>
    <row r="84" spans="15:15" x14ac:dyDescent="0.2">
      <c r="O84" s="35"/>
    </row>
    <row r="85" spans="15:15" x14ac:dyDescent="0.2">
      <c r="O85" s="35"/>
    </row>
    <row r="86" spans="15:15" x14ac:dyDescent="0.2">
      <c r="O86" s="35"/>
    </row>
    <row r="87" spans="15:15" x14ac:dyDescent="0.2">
      <c r="O87" s="35"/>
    </row>
    <row r="88" spans="15:15" x14ac:dyDescent="0.2">
      <c r="O88" s="35"/>
    </row>
    <row r="89" spans="15:15" x14ac:dyDescent="0.2">
      <c r="O89" s="35"/>
    </row>
    <row r="90" spans="15:15" x14ac:dyDescent="0.2">
      <c r="O90" s="35"/>
    </row>
    <row r="91" spans="15:15" x14ac:dyDescent="0.2">
      <c r="O91" s="35"/>
    </row>
    <row r="92" spans="15:15" x14ac:dyDescent="0.2">
      <c r="O92" s="35"/>
    </row>
    <row r="93" spans="15:15" x14ac:dyDescent="0.2">
      <c r="O93" s="35"/>
    </row>
    <row r="94" spans="15:15" x14ac:dyDescent="0.2">
      <c r="O94" s="35"/>
    </row>
    <row r="95" spans="15:15" x14ac:dyDescent="0.2">
      <c r="O95" s="35"/>
    </row>
    <row r="96" spans="15:15" x14ac:dyDescent="0.2">
      <c r="O96" s="35"/>
    </row>
    <row r="97" spans="15:15" x14ac:dyDescent="0.2">
      <c r="O97" s="35"/>
    </row>
    <row r="98" spans="15:15" x14ac:dyDescent="0.2">
      <c r="O98" s="35"/>
    </row>
    <row r="99" spans="15:15" x14ac:dyDescent="0.2">
      <c r="O99" s="35"/>
    </row>
    <row r="100" spans="15:15" x14ac:dyDescent="0.2">
      <c r="O100" s="35"/>
    </row>
    <row r="101" spans="15:15" x14ac:dyDescent="0.2">
      <c r="O101" s="35"/>
    </row>
    <row r="102" spans="15:15" x14ac:dyDescent="0.2">
      <c r="O102" s="35"/>
    </row>
    <row r="130" spans="15:15" x14ac:dyDescent="0.2">
      <c r="O130" s="35"/>
    </row>
    <row r="131" spans="15:15" x14ac:dyDescent="0.2">
      <c r="O131" s="35"/>
    </row>
    <row r="132" spans="15:15" x14ac:dyDescent="0.2">
      <c r="O132" s="35"/>
    </row>
    <row r="133" spans="15:15" x14ac:dyDescent="0.2">
      <c r="O133" s="35"/>
    </row>
    <row r="134" spans="15:15" x14ac:dyDescent="0.2">
      <c r="O134" s="35"/>
    </row>
    <row r="135" spans="15:15" x14ac:dyDescent="0.2">
      <c r="O135" s="35"/>
    </row>
    <row r="136" spans="15:15" x14ac:dyDescent="0.2">
      <c r="O136" s="35"/>
    </row>
    <row r="137" spans="15:15" x14ac:dyDescent="0.2">
      <c r="O137" s="35"/>
    </row>
    <row r="138" spans="15:15" x14ac:dyDescent="0.2">
      <c r="O138" s="35"/>
    </row>
    <row r="139" spans="15:15" x14ac:dyDescent="0.2">
      <c r="O139" s="35"/>
    </row>
    <row r="140" spans="15:15" x14ac:dyDescent="0.2">
      <c r="O140" s="35"/>
    </row>
    <row r="141" spans="15:15" x14ac:dyDescent="0.2">
      <c r="O141" s="35"/>
    </row>
    <row r="142" spans="15:15" x14ac:dyDescent="0.2">
      <c r="O142" s="35"/>
    </row>
    <row r="143" spans="15:15" x14ac:dyDescent="0.2">
      <c r="O143" s="35"/>
    </row>
    <row r="144" spans="15:15" x14ac:dyDescent="0.2">
      <c r="O144" s="35"/>
    </row>
    <row r="145" spans="15:15" x14ac:dyDescent="0.2">
      <c r="O145" s="35"/>
    </row>
    <row r="146" spans="15:15" x14ac:dyDescent="0.2">
      <c r="O146" s="35"/>
    </row>
    <row r="147" spans="15:15" x14ac:dyDescent="0.2">
      <c r="O147" s="35"/>
    </row>
    <row r="148" spans="15:15" x14ac:dyDescent="0.2">
      <c r="O148" s="35"/>
    </row>
    <row r="149" spans="15:15" x14ac:dyDescent="0.2">
      <c r="O149" s="35"/>
    </row>
    <row r="150" spans="15:15" x14ac:dyDescent="0.2">
      <c r="O150" s="35"/>
    </row>
    <row r="151" spans="15:15" x14ac:dyDescent="0.2">
      <c r="O151" s="35"/>
    </row>
    <row r="152" spans="15:15" x14ac:dyDescent="0.2">
      <c r="O152" s="35"/>
    </row>
    <row r="153" spans="15:15" x14ac:dyDescent="0.2">
      <c r="O153" s="35"/>
    </row>
    <row r="154" spans="15:15" x14ac:dyDescent="0.2">
      <c r="O154" s="35"/>
    </row>
    <row r="155" spans="15:15" x14ac:dyDescent="0.2">
      <c r="O155" s="35"/>
    </row>
    <row r="156" spans="15:15" x14ac:dyDescent="0.2">
      <c r="O156" s="35"/>
    </row>
    <row r="157" spans="15:15" x14ac:dyDescent="0.2">
      <c r="O157" s="35"/>
    </row>
    <row r="158" spans="15:15" x14ac:dyDescent="0.2">
      <c r="O158" s="35"/>
    </row>
    <row r="159" spans="15:15" x14ac:dyDescent="0.2">
      <c r="O159" s="35"/>
    </row>
    <row r="160" spans="15:15" x14ac:dyDescent="0.2">
      <c r="O160" s="35"/>
    </row>
    <row r="161" spans="15:15" x14ac:dyDescent="0.2">
      <c r="O161" s="35"/>
    </row>
    <row r="162" spans="15:15" x14ac:dyDescent="0.2">
      <c r="O162" s="35"/>
    </row>
    <row r="163" spans="15:15" x14ac:dyDescent="0.2">
      <c r="O163" s="35"/>
    </row>
    <row r="164" spans="15:15" x14ac:dyDescent="0.2">
      <c r="O164" s="35"/>
    </row>
    <row r="165" spans="15:15" x14ac:dyDescent="0.2">
      <c r="O165" s="35"/>
    </row>
    <row r="166" spans="15:15" x14ac:dyDescent="0.2">
      <c r="O166" s="35"/>
    </row>
    <row r="167" spans="15:15" x14ac:dyDescent="0.2">
      <c r="O167" s="35"/>
    </row>
    <row r="168" spans="15:15" x14ac:dyDescent="0.2">
      <c r="O168" s="35"/>
    </row>
    <row r="169" spans="15:15" x14ac:dyDescent="0.2">
      <c r="O169" s="35"/>
    </row>
    <row r="170" spans="15:15" x14ac:dyDescent="0.2">
      <c r="O170" s="35"/>
    </row>
    <row r="171" spans="15:15" x14ac:dyDescent="0.2">
      <c r="O171" s="35"/>
    </row>
    <row r="172" spans="15:15" x14ac:dyDescent="0.2">
      <c r="O172" s="35"/>
    </row>
    <row r="173" spans="15:15" x14ac:dyDescent="0.2">
      <c r="O173" s="35"/>
    </row>
    <row r="174" spans="15:15" x14ac:dyDescent="0.2">
      <c r="O174" s="35"/>
    </row>
    <row r="175" spans="15:15" x14ac:dyDescent="0.2">
      <c r="O175" s="35"/>
    </row>
    <row r="176" spans="15:15" x14ac:dyDescent="0.2">
      <c r="O176" s="35"/>
    </row>
    <row r="177" spans="15:15" x14ac:dyDescent="0.2">
      <c r="O177" s="35"/>
    </row>
    <row r="178" spans="15:15" x14ac:dyDescent="0.2">
      <c r="O178" s="35"/>
    </row>
    <row r="179" spans="15:15" x14ac:dyDescent="0.2">
      <c r="O179" s="35"/>
    </row>
    <row r="180" spans="15:15" x14ac:dyDescent="0.2">
      <c r="O180" s="35"/>
    </row>
    <row r="181" spans="15:15" x14ac:dyDescent="0.2">
      <c r="O181" s="35"/>
    </row>
    <row r="182" spans="15:15" x14ac:dyDescent="0.2">
      <c r="O182" s="35"/>
    </row>
    <row r="183" spans="15:15" x14ac:dyDescent="0.2">
      <c r="O183" s="35"/>
    </row>
    <row r="184" spans="15:15" x14ac:dyDescent="0.2">
      <c r="O184" s="35"/>
    </row>
    <row r="185" spans="15:15" x14ac:dyDescent="0.2">
      <c r="O185" s="35"/>
    </row>
    <row r="186" spans="15:15" x14ac:dyDescent="0.2">
      <c r="O186" s="35"/>
    </row>
    <row r="187" spans="15:15" x14ac:dyDescent="0.2">
      <c r="O187" s="35"/>
    </row>
    <row r="188" spans="15:15" x14ac:dyDescent="0.2">
      <c r="O188" s="35"/>
    </row>
    <row r="189" spans="15:15" x14ac:dyDescent="0.2">
      <c r="O189" s="35"/>
    </row>
    <row r="190" spans="15:15" x14ac:dyDescent="0.2">
      <c r="O190" s="35"/>
    </row>
    <row r="191" spans="15:15" x14ac:dyDescent="0.2">
      <c r="O191" s="35"/>
    </row>
    <row r="192" spans="15:15" x14ac:dyDescent="0.2">
      <c r="O192" s="35"/>
    </row>
    <row r="193" spans="15:15" x14ac:dyDescent="0.2">
      <c r="O193" s="35"/>
    </row>
    <row r="194" spans="15:15" x14ac:dyDescent="0.2">
      <c r="O194" s="35"/>
    </row>
    <row r="195" spans="15:15" x14ac:dyDescent="0.2">
      <c r="O195" s="35"/>
    </row>
    <row r="196" spans="15:15" x14ac:dyDescent="0.2">
      <c r="O196" s="35"/>
    </row>
    <row r="197" spans="15:15" x14ac:dyDescent="0.2">
      <c r="O197" s="35"/>
    </row>
    <row r="198" spans="15:15" x14ac:dyDescent="0.2">
      <c r="O198" s="35"/>
    </row>
    <row r="202" spans="15:15" x14ac:dyDescent="0.2">
      <c r="O202" s="35"/>
    </row>
    <row r="203" spans="15:15" x14ac:dyDescent="0.2">
      <c r="O203" s="35"/>
    </row>
    <row r="204" spans="15:15" x14ac:dyDescent="0.2">
      <c r="O204" s="35"/>
    </row>
    <row r="205" spans="15:15" x14ac:dyDescent="0.2">
      <c r="O205" s="35"/>
    </row>
    <row r="206" spans="15:15" x14ac:dyDescent="0.2">
      <c r="O206" s="35"/>
    </row>
    <row r="207" spans="15:15" x14ac:dyDescent="0.2">
      <c r="O207" s="35"/>
    </row>
    <row r="208" spans="15:15" x14ac:dyDescent="0.2">
      <c r="O208" s="35"/>
    </row>
    <row r="209" spans="15:15" x14ac:dyDescent="0.2">
      <c r="O209" s="35"/>
    </row>
    <row r="210" spans="15:15" x14ac:dyDescent="0.2">
      <c r="O210" s="35"/>
    </row>
    <row r="211" spans="15:15" x14ac:dyDescent="0.2">
      <c r="O211" s="35"/>
    </row>
    <row r="212" spans="15:15" x14ac:dyDescent="0.2">
      <c r="O212" s="35"/>
    </row>
    <row r="213" spans="15:15" x14ac:dyDescent="0.2">
      <c r="O213" s="35"/>
    </row>
    <row r="214" spans="15:15" x14ac:dyDescent="0.2">
      <c r="O214" s="35"/>
    </row>
    <row r="215" spans="15:15" x14ac:dyDescent="0.2">
      <c r="O215" s="35"/>
    </row>
    <row r="216" spans="15:15" x14ac:dyDescent="0.2">
      <c r="O216" s="35"/>
    </row>
    <row r="217" spans="15:15" x14ac:dyDescent="0.2">
      <c r="O217" s="35"/>
    </row>
    <row r="218" spans="15:15" x14ac:dyDescent="0.2">
      <c r="O218" s="35"/>
    </row>
    <row r="219" spans="15:15" x14ac:dyDescent="0.2">
      <c r="O219" s="35"/>
    </row>
    <row r="220" spans="15:15" x14ac:dyDescent="0.2">
      <c r="O220" s="35"/>
    </row>
    <row r="221" spans="15:15" x14ac:dyDescent="0.2">
      <c r="O221" s="35"/>
    </row>
    <row r="222" spans="15:15" x14ac:dyDescent="0.2">
      <c r="O222" s="35"/>
    </row>
    <row r="223" spans="15:15" x14ac:dyDescent="0.2">
      <c r="O223" s="35"/>
    </row>
    <row r="224" spans="15:15" x14ac:dyDescent="0.2">
      <c r="O224" s="35"/>
    </row>
    <row r="225" spans="15:15" x14ac:dyDescent="0.2">
      <c r="O225" s="35"/>
    </row>
    <row r="226" spans="15:15" x14ac:dyDescent="0.2">
      <c r="O226" s="35"/>
    </row>
    <row r="227" spans="15:15" x14ac:dyDescent="0.2">
      <c r="O227" s="35"/>
    </row>
    <row r="228" spans="15:15" x14ac:dyDescent="0.2">
      <c r="O228" s="35"/>
    </row>
    <row r="229" spans="15:15" x14ac:dyDescent="0.2">
      <c r="O229" s="35"/>
    </row>
    <row r="230" spans="15:15" x14ac:dyDescent="0.2">
      <c r="O230" s="35"/>
    </row>
    <row r="231" spans="15:15" x14ac:dyDescent="0.2">
      <c r="O231" s="35"/>
    </row>
    <row r="232" spans="15:15" x14ac:dyDescent="0.2">
      <c r="O232" s="35"/>
    </row>
    <row r="233" spans="15:15" x14ac:dyDescent="0.2">
      <c r="O233" s="35"/>
    </row>
    <row r="234" spans="15:15" x14ac:dyDescent="0.2">
      <c r="O234" s="35"/>
    </row>
    <row r="235" spans="15:15" x14ac:dyDescent="0.2">
      <c r="O235" s="35"/>
    </row>
    <row r="236" spans="15:15" x14ac:dyDescent="0.2">
      <c r="O236" s="35"/>
    </row>
    <row r="237" spans="15:15" x14ac:dyDescent="0.2">
      <c r="O237" s="35"/>
    </row>
    <row r="238" spans="15:15" x14ac:dyDescent="0.2">
      <c r="O238" s="35"/>
    </row>
    <row r="239" spans="15:15" x14ac:dyDescent="0.2">
      <c r="O239" s="35"/>
    </row>
    <row r="240" spans="15:15" x14ac:dyDescent="0.2">
      <c r="O240" s="35"/>
    </row>
    <row r="244" spans="15:15" x14ac:dyDescent="0.2">
      <c r="O244" s="35"/>
    </row>
    <row r="245" spans="15:15" x14ac:dyDescent="0.2">
      <c r="O245" s="35"/>
    </row>
    <row r="246" spans="15:15" x14ac:dyDescent="0.2">
      <c r="O246" s="35"/>
    </row>
    <row r="247" spans="15:15" x14ac:dyDescent="0.2">
      <c r="O247" s="35"/>
    </row>
    <row r="248" spans="15:15" x14ac:dyDescent="0.2">
      <c r="O248" s="35"/>
    </row>
    <row r="249" spans="15:15" x14ac:dyDescent="0.2">
      <c r="O249" s="35"/>
    </row>
    <row r="250" spans="15:15" x14ac:dyDescent="0.2">
      <c r="O250" s="35"/>
    </row>
    <row r="251" spans="15:15" x14ac:dyDescent="0.2">
      <c r="O251" s="35"/>
    </row>
    <row r="252" spans="15:15" x14ac:dyDescent="0.2">
      <c r="O252" s="35"/>
    </row>
    <row r="253" spans="15:15" x14ac:dyDescent="0.2">
      <c r="O253" s="35"/>
    </row>
    <row r="254" spans="15:15" x14ac:dyDescent="0.2">
      <c r="O254" s="35"/>
    </row>
    <row r="255" spans="15:15" x14ac:dyDescent="0.2">
      <c r="O255" s="35"/>
    </row>
    <row r="256" spans="15:15" x14ac:dyDescent="0.2">
      <c r="O256" s="35"/>
    </row>
    <row r="257" spans="15:15" x14ac:dyDescent="0.2">
      <c r="O257" s="35"/>
    </row>
    <row r="258" spans="15:15" x14ac:dyDescent="0.2">
      <c r="O258" s="35"/>
    </row>
    <row r="259" spans="15:15" x14ac:dyDescent="0.2">
      <c r="O259" s="35"/>
    </row>
    <row r="260" spans="15:15" x14ac:dyDescent="0.2">
      <c r="O260" s="35"/>
    </row>
    <row r="261" spans="15:15" x14ac:dyDescent="0.2">
      <c r="O261" s="35"/>
    </row>
    <row r="262" spans="15:15" x14ac:dyDescent="0.2">
      <c r="O262" s="35"/>
    </row>
    <row r="263" spans="15:15" x14ac:dyDescent="0.2">
      <c r="O263" s="35"/>
    </row>
    <row r="264" spans="15:15" x14ac:dyDescent="0.2">
      <c r="O264" s="35"/>
    </row>
    <row r="265" spans="15:15" x14ac:dyDescent="0.2">
      <c r="O265" s="35"/>
    </row>
    <row r="266" spans="15:15" x14ac:dyDescent="0.2">
      <c r="O266" s="35"/>
    </row>
    <row r="267" spans="15:15" x14ac:dyDescent="0.2">
      <c r="O267" s="35"/>
    </row>
    <row r="268" spans="15:15" x14ac:dyDescent="0.2">
      <c r="O268" s="35"/>
    </row>
    <row r="269" spans="15:15" x14ac:dyDescent="0.2">
      <c r="O269" s="35"/>
    </row>
    <row r="270" spans="15:15" x14ac:dyDescent="0.2">
      <c r="O270" s="35"/>
    </row>
    <row r="271" spans="15:15" x14ac:dyDescent="0.2">
      <c r="O271" s="35"/>
    </row>
    <row r="272" spans="15:15" x14ac:dyDescent="0.2">
      <c r="O272" s="35"/>
    </row>
    <row r="273" spans="15:15" x14ac:dyDescent="0.2">
      <c r="O273" s="35"/>
    </row>
    <row r="274" spans="15:15" x14ac:dyDescent="0.2">
      <c r="O274" s="35"/>
    </row>
    <row r="275" spans="15:15" x14ac:dyDescent="0.2">
      <c r="O275" s="35"/>
    </row>
    <row r="276" spans="15:15" x14ac:dyDescent="0.2">
      <c r="O276" s="35"/>
    </row>
    <row r="277" spans="15:15" x14ac:dyDescent="0.2">
      <c r="O277" s="35"/>
    </row>
    <row r="278" spans="15:15" x14ac:dyDescent="0.2">
      <c r="O278" s="35"/>
    </row>
    <row r="279" spans="15:15" x14ac:dyDescent="0.2">
      <c r="O279" s="35"/>
    </row>
    <row r="280" spans="15:15" x14ac:dyDescent="0.2">
      <c r="O280" s="35"/>
    </row>
    <row r="281" spans="15:15" x14ac:dyDescent="0.2">
      <c r="O281" s="35"/>
    </row>
    <row r="282" spans="15:15" x14ac:dyDescent="0.2">
      <c r="O282" s="35"/>
    </row>
    <row r="283" spans="15:15" x14ac:dyDescent="0.2">
      <c r="O283" s="35"/>
    </row>
    <row r="284" spans="15:15" x14ac:dyDescent="0.2">
      <c r="O284" s="35"/>
    </row>
    <row r="285" spans="15:15" x14ac:dyDescent="0.2">
      <c r="O285" s="35"/>
    </row>
    <row r="286" spans="15:15" x14ac:dyDescent="0.2">
      <c r="O286" s="35"/>
    </row>
    <row r="287" spans="15:15" x14ac:dyDescent="0.2">
      <c r="O287" s="35"/>
    </row>
    <row r="288" spans="15:15" x14ac:dyDescent="0.2">
      <c r="O288" s="35"/>
    </row>
    <row r="289" spans="15:15" x14ac:dyDescent="0.2">
      <c r="O289" s="35"/>
    </row>
    <row r="290" spans="15:15" x14ac:dyDescent="0.2">
      <c r="O290" s="35"/>
    </row>
    <row r="291" spans="15:15" x14ac:dyDescent="0.2">
      <c r="O291" s="35"/>
    </row>
    <row r="292" spans="15:15" x14ac:dyDescent="0.2">
      <c r="O292" s="35"/>
    </row>
    <row r="293" spans="15:15" x14ac:dyDescent="0.2">
      <c r="O293" s="35"/>
    </row>
    <row r="294" spans="15:15" x14ac:dyDescent="0.2">
      <c r="O294" s="35"/>
    </row>
    <row r="316" spans="15:15" x14ac:dyDescent="0.2">
      <c r="O316" s="35"/>
    </row>
    <row r="317" spans="15:15" x14ac:dyDescent="0.2">
      <c r="O317" s="35"/>
    </row>
    <row r="318" spans="15:15" x14ac:dyDescent="0.2">
      <c r="O318" s="35"/>
    </row>
    <row r="319" spans="15:15" x14ac:dyDescent="0.2">
      <c r="O319" s="35"/>
    </row>
    <row r="320" spans="15:15" x14ac:dyDescent="0.2">
      <c r="O320" s="35"/>
    </row>
    <row r="321" spans="15:15" x14ac:dyDescent="0.2">
      <c r="O321" s="35"/>
    </row>
    <row r="322" spans="15:15" x14ac:dyDescent="0.2">
      <c r="O322" s="35"/>
    </row>
    <row r="323" spans="15:15" x14ac:dyDescent="0.2">
      <c r="O323" s="35"/>
    </row>
    <row r="324" spans="15:15" x14ac:dyDescent="0.2">
      <c r="O324" s="35"/>
    </row>
    <row r="325" spans="15:15" x14ac:dyDescent="0.2">
      <c r="O325" s="35"/>
    </row>
    <row r="326" spans="15:15" x14ac:dyDescent="0.2">
      <c r="O326" s="35"/>
    </row>
    <row r="327" spans="15:15" x14ac:dyDescent="0.2">
      <c r="O327" s="35"/>
    </row>
    <row r="328" spans="15:15" x14ac:dyDescent="0.2">
      <c r="O328" s="35"/>
    </row>
    <row r="329" spans="15:15" x14ac:dyDescent="0.2">
      <c r="O329" s="35"/>
    </row>
    <row r="330" spans="15:15" x14ac:dyDescent="0.2">
      <c r="O330" s="35"/>
    </row>
    <row r="331" spans="15:15" x14ac:dyDescent="0.2">
      <c r="O331" s="35"/>
    </row>
    <row r="332" spans="15:15" x14ac:dyDescent="0.2">
      <c r="O332" s="35"/>
    </row>
    <row r="333" spans="15:15" x14ac:dyDescent="0.2">
      <c r="O333" s="35"/>
    </row>
    <row r="337" spans="15:15" x14ac:dyDescent="0.2">
      <c r="O337" s="35"/>
    </row>
    <row r="338" spans="15:15" x14ac:dyDescent="0.2">
      <c r="O338" s="35"/>
    </row>
    <row r="339" spans="15:15" x14ac:dyDescent="0.2">
      <c r="O339" s="35"/>
    </row>
    <row r="355" spans="15:15" x14ac:dyDescent="0.2">
      <c r="O355" s="35"/>
    </row>
    <row r="356" spans="15:15" x14ac:dyDescent="0.2">
      <c r="O356" s="35"/>
    </row>
    <row r="357" spans="15:15" x14ac:dyDescent="0.2">
      <c r="O357" s="35"/>
    </row>
    <row r="358" spans="15:15" x14ac:dyDescent="0.2">
      <c r="O358" s="35"/>
    </row>
    <row r="359" spans="15:15" x14ac:dyDescent="0.2">
      <c r="O359" s="35"/>
    </row>
    <row r="360" spans="15:15" x14ac:dyDescent="0.2">
      <c r="O360" s="35"/>
    </row>
    <row r="361" spans="15:15" x14ac:dyDescent="0.2">
      <c r="O361" s="35"/>
    </row>
    <row r="362" spans="15:15" x14ac:dyDescent="0.2">
      <c r="O362" s="35"/>
    </row>
    <row r="363" spans="15:15" x14ac:dyDescent="0.2">
      <c r="O363" s="35"/>
    </row>
    <row r="364" spans="15:15" x14ac:dyDescent="0.2">
      <c r="O364" s="35"/>
    </row>
    <row r="365" spans="15:15" x14ac:dyDescent="0.2">
      <c r="O365" s="35"/>
    </row>
    <row r="366" spans="15:15" x14ac:dyDescent="0.2">
      <c r="O366" s="35"/>
    </row>
    <row r="367" spans="15:15" x14ac:dyDescent="0.2">
      <c r="O367" s="35"/>
    </row>
    <row r="368" spans="15:15" x14ac:dyDescent="0.2">
      <c r="O368" s="35"/>
    </row>
    <row r="369" spans="15:15" x14ac:dyDescent="0.2">
      <c r="O369" s="35"/>
    </row>
    <row r="373" spans="15:15" x14ac:dyDescent="0.2">
      <c r="O373" s="35"/>
    </row>
    <row r="374" spans="15:15" x14ac:dyDescent="0.2">
      <c r="O374" s="35"/>
    </row>
    <row r="375" spans="15:15" x14ac:dyDescent="0.2">
      <c r="O375" s="35"/>
    </row>
    <row r="376" spans="15:15" x14ac:dyDescent="0.2">
      <c r="O376" s="35"/>
    </row>
    <row r="377" spans="15:15" x14ac:dyDescent="0.2">
      <c r="O377" s="35"/>
    </row>
    <row r="378" spans="15:15" x14ac:dyDescent="0.2">
      <c r="O378" s="35"/>
    </row>
    <row r="379" spans="15:15" x14ac:dyDescent="0.2">
      <c r="O379" s="35"/>
    </row>
    <row r="380" spans="15:15" x14ac:dyDescent="0.2">
      <c r="O380" s="35"/>
    </row>
    <row r="381" spans="15:15" x14ac:dyDescent="0.2">
      <c r="O381" s="35"/>
    </row>
    <row r="382" spans="15:15" x14ac:dyDescent="0.2">
      <c r="O382" s="35"/>
    </row>
    <row r="383" spans="15:15" x14ac:dyDescent="0.2">
      <c r="O383" s="35"/>
    </row>
    <row r="384" spans="15:15" x14ac:dyDescent="0.2">
      <c r="O384" s="35"/>
    </row>
    <row r="385" spans="15:15" x14ac:dyDescent="0.2">
      <c r="O385" s="35"/>
    </row>
    <row r="386" spans="15:15" x14ac:dyDescent="0.2">
      <c r="O386" s="35"/>
    </row>
    <row r="387" spans="15:15" x14ac:dyDescent="0.2">
      <c r="O387" s="35"/>
    </row>
    <row r="388" spans="15:15" x14ac:dyDescent="0.2">
      <c r="O388" s="35"/>
    </row>
    <row r="389" spans="15:15" x14ac:dyDescent="0.2">
      <c r="O389" s="35"/>
    </row>
    <row r="390" spans="15:15" x14ac:dyDescent="0.2">
      <c r="O390" s="35"/>
    </row>
    <row r="391" spans="15:15" x14ac:dyDescent="0.2">
      <c r="O391" s="35"/>
    </row>
    <row r="392" spans="15:15" x14ac:dyDescent="0.2">
      <c r="O392" s="35"/>
    </row>
    <row r="393" spans="15:15" x14ac:dyDescent="0.2">
      <c r="O393" s="35"/>
    </row>
    <row r="394" spans="15:15" x14ac:dyDescent="0.2">
      <c r="O394" s="35"/>
    </row>
    <row r="395" spans="15:15" x14ac:dyDescent="0.2">
      <c r="O395" s="35"/>
    </row>
    <row r="396" spans="15:15" x14ac:dyDescent="0.2">
      <c r="O396" s="35"/>
    </row>
    <row r="397" spans="15:15" x14ac:dyDescent="0.2">
      <c r="O397" s="35"/>
    </row>
    <row r="398" spans="15:15" x14ac:dyDescent="0.2">
      <c r="O398" s="35"/>
    </row>
    <row r="399" spans="15:15" x14ac:dyDescent="0.2">
      <c r="O399" s="35"/>
    </row>
    <row r="400" spans="15:15" x14ac:dyDescent="0.2">
      <c r="O400" s="35"/>
    </row>
    <row r="401" spans="15:15" x14ac:dyDescent="0.2">
      <c r="O401" s="35"/>
    </row>
    <row r="402" spans="15:15" x14ac:dyDescent="0.2">
      <c r="O402" s="35"/>
    </row>
    <row r="403" spans="15:15" x14ac:dyDescent="0.2">
      <c r="O403" s="35"/>
    </row>
    <row r="404" spans="15:15" x14ac:dyDescent="0.2">
      <c r="O404" s="35"/>
    </row>
    <row r="405" spans="15:15" x14ac:dyDescent="0.2">
      <c r="O405" s="35"/>
    </row>
    <row r="406" spans="15:15" x14ac:dyDescent="0.2">
      <c r="O406" s="35"/>
    </row>
    <row r="407" spans="15:15" x14ac:dyDescent="0.2">
      <c r="O407" s="35"/>
    </row>
    <row r="408" spans="15:15" x14ac:dyDescent="0.2">
      <c r="O408" s="35"/>
    </row>
    <row r="409" spans="15:15" x14ac:dyDescent="0.2">
      <c r="O409" s="35"/>
    </row>
    <row r="410" spans="15:15" x14ac:dyDescent="0.2">
      <c r="O410" s="35"/>
    </row>
    <row r="411" spans="15:15" x14ac:dyDescent="0.2">
      <c r="O411" s="35"/>
    </row>
    <row r="412" spans="15:15" x14ac:dyDescent="0.2">
      <c r="O412" s="35"/>
    </row>
    <row r="413" spans="15:15" x14ac:dyDescent="0.2">
      <c r="O413" s="35"/>
    </row>
    <row r="414" spans="15:15" x14ac:dyDescent="0.2">
      <c r="O414" s="35"/>
    </row>
    <row r="415" spans="15:15" x14ac:dyDescent="0.2">
      <c r="O415" s="35"/>
    </row>
    <row r="416" spans="15:15" x14ac:dyDescent="0.2">
      <c r="O416" s="35"/>
    </row>
    <row r="417" spans="15:15" x14ac:dyDescent="0.2">
      <c r="O417" s="35"/>
    </row>
    <row r="418" spans="15:15" x14ac:dyDescent="0.2">
      <c r="O418" s="35"/>
    </row>
    <row r="419" spans="15:15" x14ac:dyDescent="0.2">
      <c r="O419" s="35"/>
    </row>
    <row r="420" spans="15:15" x14ac:dyDescent="0.2">
      <c r="O420" s="35"/>
    </row>
    <row r="421" spans="15:15" x14ac:dyDescent="0.2">
      <c r="O421" s="35"/>
    </row>
    <row r="422" spans="15:15" x14ac:dyDescent="0.2">
      <c r="O422" s="35"/>
    </row>
    <row r="423" spans="15:15" x14ac:dyDescent="0.2">
      <c r="O423" s="35"/>
    </row>
    <row r="424" spans="15:15" x14ac:dyDescent="0.2">
      <c r="O424" s="35"/>
    </row>
    <row r="425" spans="15:15" x14ac:dyDescent="0.2">
      <c r="O425" s="35"/>
    </row>
    <row r="426" spans="15:15" x14ac:dyDescent="0.2">
      <c r="O426" s="35"/>
    </row>
    <row r="427" spans="15:15" x14ac:dyDescent="0.2">
      <c r="O427" s="35"/>
    </row>
    <row r="428" spans="15:15" x14ac:dyDescent="0.2">
      <c r="O428" s="35"/>
    </row>
    <row r="429" spans="15:15" x14ac:dyDescent="0.2">
      <c r="O429" s="35"/>
    </row>
    <row r="430" spans="15:15" x14ac:dyDescent="0.2">
      <c r="O430" s="35"/>
    </row>
    <row r="431" spans="15:15" x14ac:dyDescent="0.2">
      <c r="O431" s="35"/>
    </row>
    <row r="432" spans="15:15" x14ac:dyDescent="0.2">
      <c r="O432" s="35"/>
    </row>
    <row r="433" spans="15:15" x14ac:dyDescent="0.2">
      <c r="O433" s="35"/>
    </row>
    <row r="434" spans="15:15" x14ac:dyDescent="0.2">
      <c r="O434" s="35"/>
    </row>
    <row r="435" spans="15:15" x14ac:dyDescent="0.2">
      <c r="O435" s="35"/>
    </row>
    <row r="436" spans="15:15" x14ac:dyDescent="0.2">
      <c r="O436" s="35"/>
    </row>
    <row r="437" spans="15:15" x14ac:dyDescent="0.2">
      <c r="O437" s="35"/>
    </row>
    <row r="438" spans="15:15" x14ac:dyDescent="0.2">
      <c r="O438" s="35"/>
    </row>
    <row r="439" spans="15:15" x14ac:dyDescent="0.2">
      <c r="O439" s="35"/>
    </row>
    <row r="440" spans="15:15" x14ac:dyDescent="0.2">
      <c r="O440" s="35"/>
    </row>
    <row r="441" spans="15:15" x14ac:dyDescent="0.2">
      <c r="O441" s="35"/>
    </row>
    <row r="442" spans="15:15" x14ac:dyDescent="0.2">
      <c r="O442" s="35"/>
    </row>
    <row r="443" spans="15:15" x14ac:dyDescent="0.2">
      <c r="O443" s="35"/>
    </row>
    <row r="444" spans="15:15" x14ac:dyDescent="0.2">
      <c r="O444" s="35"/>
    </row>
    <row r="445" spans="15:15" x14ac:dyDescent="0.2">
      <c r="O445" s="35"/>
    </row>
    <row r="446" spans="15:15" x14ac:dyDescent="0.2">
      <c r="O446" s="35"/>
    </row>
    <row r="447" spans="15:15" x14ac:dyDescent="0.2">
      <c r="O447" s="35"/>
    </row>
    <row r="448" spans="15:15" x14ac:dyDescent="0.2">
      <c r="O448" s="35"/>
    </row>
    <row r="449" spans="15:15" x14ac:dyDescent="0.2">
      <c r="O449" s="35"/>
    </row>
    <row r="450" spans="15:15" x14ac:dyDescent="0.2">
      <c r="O450" s="35"/>
    </row>
    <row r="451" spans="15:15" x14ac:dyDescent="0.2">
      <c r="O451" s="35"/>
    </row>
    <row r="452" spans="15:15" x14ac:dyDescent="0.2">
      <c r="O452" s="35"/>
    </row>
    <row r="453" spans="15:15" x14ac:dyDescent="0.2">
      <c r="O453" s="35"/>
    </row>
    <row r="454" spans="15:15" x14ac:dyDescent="0.2">
      <c r="O454" s="35"/>
    </row>
    <row r="455" spans="15:15" x14ac:dyDescent="0.2">
      <c r="O455" s="35"/>
    </row>
    <row r="456" spans="15:15" x14ac:dyDescent="0.2">
      <c r="O456" s="35"/>
    </row>
    <row r="457" spans="15:15" x14ac:dyDescent="0.2">
      <c r="O457" s="35"/>
    </row>
    <row r="458" spans="15:15" x14ac:dyDescent="0.2">
      <c r="O458" s="35"/>
    </row>
    <row r="459" spans="15:15" x14ac:dyDescent="0.2">
      <c r="O459" s="35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R32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28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>G9+K9</f>
        <v>7</v>
      </c>
      <c r="D9" s="77">
        <f>(C9/C$29)*100</f>
        <v>0.33143939393939392</v>
      </c>
      <c r="E9" s="77">
        <f>(C9/C$30*100000)</f>
        <v>4.4148996556378268</v>
      </c>
      <c r="F9" s="139">
        <v>11</v>
      </c>
      <c r="G9" s="136">
        <v>3</v>
      </c>
      <c r="H9" s="77">
        <f>(G9/G$29)*100</f>
        <v>0.2806361085126286</v>
      </c>
      <c r="I9" s="77">
        <f>(G9/G$30*100000)</f>
        <v>3.8569334807539017</v>
      </c>
      <c r="J9" s="140">
        <v>11</v>
      </c>
      <c r="K9" s="136">
        <v>4</v>
      </c>
      <c r="L9" s="77">
        <f>(K9/K$29)*100</f>
        <v>0.38350910834132307</v>
      </c>
      <c r="M9" s="77">
        <f>(K9/K$30*100000)</f>
        <v>4.9522111622839597</v>
      </c>
      <c r="N9" s="139">
        <v>10</v>
      </c>
    </row>
    <row r="10" spans="1:18" ht="25.5" customHeight="1" x14ac:dyDescent="0.2">
      <c r="A10" s="134" t="s">
        <v>5</v>
      </c>
      <c r="B10" s="75" t="s">
        <v>107</v>
      </c>
      <c r="C10" s="136">
        <f>G10+K10</f>
        <v>540</v>
      </c>
      <c r="D10" s="77">
        <f t="shared" ref="D10:D28" si="0">(C10/C$29)*100</f>
        <v>25.568181818181817</v>
      </c>
      <c r="E10" s="77">
        <f t="shared" ref="E10:E29" si="1">(C10/C$30*100000)</f>
        <v>340.57797343491808</v>
      </c>
      <c r="F10" s="140">
        <v>2</v>
      </c>
      <c r="G10" s="138">
        <v>297</v>
      </c>
      <c r="H10" s="77">
        <f t="shared" ref="H10:H27" si="2">(G10/G$29)*100</f>
        <v>27.782974742750234</v>
      </c>
      <c r="I10" s="77">
        <f t="shared" ref="I10:I29" si="3">(G10/G$30*100000)</f>
        <v>381.83641459463627</v>
      </c>
      <c r="J10" s="140">
        <v>2</v>
      </c>
      <c r="K10" s="138">
        <v>243</v>
      </c>
      <c r="L10" s="77">
        <f t="shared" ref="L10:L28" si="4">(K10/K$29)*100</f>
        <v>23.298178331735379</v>
      </c>
      <c r="M10" s="77">
        <f t="shared" ref="M10:M29" si="5">(K10/K$30*100000)</f>
        <v>300.84682810875057</v>
      </c>
      <c r="N10" s="140">
        <v>2</v>
      </c>
    </row>
    <row r="11" spans="1:18" ht="25.5" customHeight="1" x14ac:dyDescent="0.2">
      <c r="A11" s="134" t="s">
        <v>6</v>
      </c>
      <c r="B11" s="75" t="s">
        <v>108</v>
      </c>
      <c r="C11" s="136">
        <v>3</v>
      </c>
      <c r="D11" s="77">
        <f t="shared" si="0"/>
        <v>0.14204545454545456</v>
      </c>
      <c r="E11" s="77">
        <f t="shared" si="1"/>
        <v>1.8920998524162116</v>
      </c>
      <c r="F11" s="139">
        <v>13</v>
      </c>
      <c r="G11" s="136">
        <v>2</v>
      </c>
      <c r="H11" s="77">
        <f t="shared" si="2"/>
        <v>0.18709073900841908</v>
      </c>
      <c r="I11" s="77">
        <f t="shared" si="3"/>
        <v>2.5712889871692681</v>
      </c>
      <c r="J11" s="139">
        <v>12</v>
      </c>
      <c r="K11" s="136">
        <v>1</v>
      </c>
      <c r="L11" s="77">
        <f t="shared" si="4"/>
        <v>9.5877277085330767E-2</v>
      </c>
      <c r="M11" s="77">
        <f t="shared" si="5"/>
        <v>1.2380527905709899</v>
      </c>
      <c r="N11" s="140">
        <v>13</v>
      </c>
    </row>
    <row r="12" spans="1:18" ht="25.5" customHeight="1" x14ac:dyDescent="0.2">
      <c r="A12" s="134" t="s">
        <v>7</v>
      </c>
      <c r="B12" s="75" t="s">
        <v>109</v>
      </c>
      <c r="C12" s="136">
        <f>G12+K12</f>
        <v>106</v>
      </c>
      <c r="D12" s="77">
        <f t="shared" si="0"/>
        <v>5.0189393939393936</v>
      </c>
      <c r="E12" s="77">
        <f t="shared" si="1"/>
        <v>66.854194785372812</v>
      </c>
      <c r="F12" s="140">
        <v>4</v>
      </c>
      <c r="G12" s="136">
        <v>52</v>
      </c>
      <c r="H12" s="77">
        <f t="shared" si="2"/>
        <v>4.8643592142188963</v>
      </c>
      <c r="I12" s="77">
        <f t="shared" si="3"/>
        <v>66.853513666400971</v>
      </c>
      <c r="J12" s="140">
        <v>5</v>
      </c>
      <c r="K12" s="136">
        <v>54</v>
      </c>
      <c r="L12" s="77">
        <f t="shared" si="4"/>
        <v>5.177372962607862</v>
      </c>
      <c r="M12" s="77">
        <f t="shared" si="5"/>
        <v>66.854850690833459</v>
      </c>
      <c r="N12" s="139">
        <v>3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>G13+K13</f>
        <v>65</v>
      </c>
      <c r="D13" s="77">
        <f t="shared" si="0"/>
        <v>3.0776515151515151</v>
      </c>
      <c r="E13" s="77">
        <f t="shared" si="1"/>
        <v>40.995496802351248</v>
      </c>
      <c r="F13" s="140">
        <v>8</v>
      </c>
      <c r="G13" s="136">
        <v>39</v>
      </c>
      <c r="H13" s="77">
        <f t="shared" si="2"/>
        <v>3.648269410664172</v>
      </c>
      <c r="I13" s="77">
        <f t="shared" si="3"/>
        <v>50.140135249800728</v>
      </c>
      <c r="J13" s="139">
        <v>7</v>
      </c>
      <c r="K13" s="136">
        <v>26</v>
      </c>
      <c r="L13" s="77">
        <f t="shared" si="4"/>
        <v>2.4928092042186005</v>
      </c>
      <c r="M13" s="77">
        <f t="shared" si="5"/>
        <v>32.18937255484574</v>
      </c>
      <c r="N13" s="140">
        <v>7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>G14+K14</f>
        <v>50</v>
      </c>
      <c r="D14" s="77">
        <f t="shared" si="0"/>
        <v>2.3674242424242422</v>
      </c>
      <c r="E14" s="77">
        <f t="shared" si="1"/>
        <v>31.53499754027019</v>
      </c>
      <c r="F14" s="139">
        <v>9</v>
      </c>
      <c r="G14" s="136">
        <v>26</v>
      </c>
      <c r="H14" s="77">
        <f t="shared" si="2"/>
        <v>2.4321796071094481</v>
      </c>
      <c r="I14" s="77">
        <f t="shared" si="3"/>
        <v>33.426756833200486</v>
      </c>
      <c r="J14" s="139">
        <v>9</v>
      </c>
      <c r="K14" s="136">
        <v>24</v>
      </c>
      <c r="L14" s="77">
        <f t="shared" si="4"/>
        <v>2.3010546500479387</v>
      </c>
      <c r="M14" s="77">
        <f t="shared" si="5"/>
        <v>29.71326697370376</v>
      </c>
      <c r="N14" s="139">
        <v>8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v>0</v>
      </c>
      <c r="D15" s="77">
        <f t="shared" si="0"/>
        <v>0</v>
      </c>
      <c r="E15" s="77">
        <f t="shared" si="1"/>
        <v>0</v>
      </c>
      <c r="F15" s="140"/>
      <c r="G15" s="136">
        <v>0</v>
      </c>
      <c r="H15" s="77">
        <f t="shared" si="2"/>
        <v>0</v>
      </c>
      <c r="I15" s="77">
        <f t="shared" si="3"/>
        <v>0</v>
      </c>
      <c r="J15" s="139"/>
      <c r="K15" s="136">
        <v>0</v>
      </c>
      <c r="L15" s="77">
        <f t="shared" si="4"/>
        <v>0</v>
      </c>
      <c r="M15" s="77">
        <f t="shared" si="5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v>0</v>
      </c>
      <c r="D16" s="77">
        <f t="shared" si="0"/>
        <v>0</v>
      </c>
      <c r="E16" s="77">
        <f t="shared" si="1"/>
        <v>0</v>
      </c>
      <c r="F16" s="139"/>
      <c r="G16" s="136">
        <v>0</v>
      </c>
      <c r="H16" s="77">
        <f t="shared" si="2"/>
        <v>0</v>
      </c>
      <c r="I16" s="77">
        <f t="shared" si="3"/>
        <v>0</v>
      </c>
      <c r="J16" s="139"/>
      <c r="K16" s="136">
        <v>0</v>
      </c>
      <c r="L16" s="77">
        <f t="shared" si="4"/>
        <v>0</v>
      </c>
      <c r="M16" s="77">
        <f t="shared" si="5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>G17+K17</f>
        <v>909</v>
      </c>
      <c r="D17" s="77">
        <f t="shared" si="0"/>
        <v>43.039772727272727</v>
      </c>
      <c r="E17" s="77">
        <f t="shared" si="1"/>
        <v>573.30625528211215</v>
      </c>
      <c r="F17" s="139">
        <v>1</v>
      </c>
      <c r="G17" s="136">
        <v>394</v>
      </c>
      <c r="H17" s="77">
        <f t="shared" si="2"/>
        <v>36.85687558465856</v>
      </c>
      <c r="I17" s="77">
        <f t="shared" si="3"/>
        <v>506.54393047234578</v>
      </c>
      <c r="J17" s="139">
        <v>1</v>
      </c>
      <c r="K17" s="136">
        <v>515</v>
      </c>
      <c r="L17" s="77">
        <f t="shared" si="4"/>
        <v>49.376797698945353</v>
      </c>
      <c r="M17" s="77">
        <f t="shared" si="5"/>
        <v>637.59718714405983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>G18+K18</f>
        <v>87</v>
      </c>
      <c r="D18" s="77">
        <f t="shared" si="0"/>
        <v>4.1193181818181817</v>
      </c>
      <c r="E18" s="77">
        <f t="shared" si="1"/>
        <v>54.870895720070138</v>
      </c>
      <c r="F18" s="140">
        <v>6</v>
      </c>
      <c r="G18" s="136">
        <v>49</v>
      </c>
      <c r="H18" s="77">
        <f t="shared" si="2"/>
        <v>4.5837231057062677</v>
      </c>
      <c r="I18" s="77">
        <f t="shared" si="3"/>
        <v>62.996580185647069</v>
      </c>
      <c r="J18" s="139">
        <v>6</v>
      </c>
      <c r="K18" s="136">
        <v>38</v>
      </c>
      <c r="L18" s="77">
        <f t="shared" si="4"/>
        <v>3.6433365292425699</v>
      </c>
      <c r="M18" s="77">
        <f t="shared" si="5"/>
        <v>47.046006041697616</v>
      </c>
      <c r="N18" s="139">
        <v>5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>G19+K19</f>
        <v>133</v>
      </c>
      <c r="D19" s="77">
        <f t="shared" si="0"/>
        <v>6.2973484848484844</v>
      </c>
      <c r="E19" s="77">
        <f t="shared" si="1"/>
        <v>83.883093457118704</v>
      </c>
      <c r="F19" s="139">
        <v>3</v>
      </c>
      <c r="G19" s="136">
        <v>85</v>
      </c>
      <c r="H19" s="77">
        <f t="shared" si="2"/>
        <v>7.9513564078578112</v>
      </c>
      <c r="I19" s="77">
        <f t="shared" si="3"/>
        <v>109.27978195469389</v>
      </c>
      <c r="J19" s="139">
        <v>3</v>
      </c>
      <c r="K19" s="136">
        <v>48</v>
      </c>
      <c r="L19" s="77">
        <f t="shared" si="4"/>
        <v>4.6021093000958775</v>
      </c>
      <c r="M19" s="77">
        <f t="shared" si="5"/>
        <v>59.42653394740752</v>
      </c>
      <c r="N19" s="140">
        <v>4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v>2</v>
      </c>
      <c r="D20" s="77">
        <f t="shared" si="0"/>
        <v>9.4696969696969696E-2</v>
      </c>
      <c r="E20" s="77">
        <f t="shared" si="1"/>
        <v>1.2613999016108077</v>
      </c>
      <c r="F20" s="140">
        <v>14</v>
      </c>
      <c r="G20" s="136">
        <v>1</v>
      </c>
      <c r="H20" s="77">
        <f t="shared" si="2"/>
        <v>9.3545369504209538E-2</v>
      </c>
      <c r="I20" s="77">
        <f t="shared" si="3"/>
        <v>1.2856444935846341</v>
      </c>
      <c r="J20" s="139">
        <v>13</v>
      </c>
      <c r="K20" s="136">
        <v>1</v>
      </c>
      <c r="L20" s="77">
        <f t="shared" si="4"/>
        <v>9.5877277085330767E-2</v>
      </c>
      <c r="M20" s="77">
        <f t="shared" si="5"/>
        <v>1.2380527905709899</v>
      </c>
      <c r="N20" s="139">
        <v>13</v>
      </c>
      <c r="O20" s="80"/>
    </row>
    <row r="21" spans="1:15" ht="25.5" customHeight="1" x14ac:dyDescent="0.2">
      <c r="A21" s="134" t="s">
        <v>15</v>
      </c>
      <c r="B21" s="75" t="s">
        <v>118</v>
      </c>
      <c r="C21" s="136">
        <f>G21+K21</f>
        <v>3</v>
      </c>
      <c r="D21" s="77">
        <f t="shared" si="0"/>
        <v>0.14204545454545456</v>
      </c>
      <c r="E21" s="77">
        <f t="shared" si="1"/>
        <v>1.8920998524162116</v>
      </c>
      <c r="F21" s="139">
        <v>13</v>
      </c>
      <c r="G21" s="136">
        <v>1</v>
      </c>
      <c r="H21" s="77">
        <f t="shared" si="2"/>
        <v>9.3545369504209538E-2</v>
      </c>
      <c r="I21" s="77">
        <f t="shared" si="3"/>
        <v>1.2856444935846341</v>
      </c>
      <c r="J21" s="140">
        <v>13</v>
      </c>
      <c r="K21" s="136">
        <v>2</v>
      </c>
      <c r="L21" s="77">
        <f t="shared" si="4"/>
        <v>0.19175455417066153</v>
      </c>
      <c r="M21" s="77">
        <f t="shared" si="5"/>
        <v>2.4761055811419799</v>
      </c>
      <c r="N21" s="139">
        <v>12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>G22+K22</f>
        <v>74</v>
      </c>
      <c r="D22" s="77">
        <f t="shared" si="0"/>
        <v>3.5037878787878785</v>
      </c>
      <c r="E22" s="77">
        <f t="shared" si="1"/>
        <v>46.671796359599888</v>
      </c>
      <c r="F22" s="139">
        <v>7</v>
      </c>
      <c r="G22" s="136">
        <v>36</v>
      </c>
      <c r="H22" s="77">
        <f t="shared" si="2"/>
        <v>3.3676333021515439</v>
      </c>
      <c r="I22" s="77">
        <f t="shared" si="3"/>
        <v>46.283201769046819</v>
      </c>
      <c r="J22" s="140">
        <v>8</v>
      </c>
      <c r="K22" s="136">
        <v>38</v>
      </c>
      <c r="L22" s="77">
        <f t="shared" si="4"/>
        <v>3.6433365292425699</v>
      </c>
      <c r="M22" s="77">
        <f t="shared" si="5"/>
        <v>47.046006041697616</v>
      </c>
      <c r="N22" s="140">
        <v>5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v>0</v>
      </c>
      <c r="D23" s="77">
        <f t="shared" si="0"/>
        <v>0</v>
      </c>
      <c r="E23" s="77">
        <f t="shared" si="1"/>
        <v>0</v>
      </c>
      <c r="F23" s="139"/>
      <c r="G23" s="136">
        <v>0</v>
      </c>
      <c r="H23" s="77">
        <f t="shared" si="2"/>
        <v>0</v>
      </c>
      <c r="I23" s="77">
        <f t="shared" si="3"/>
        <v>0</v>
      </c>
      <c r="J23" s="139"/>
      <c r="K23" s="136">
        <v>0</v>
      </c>
      <c r="L23" s="77">
        <f t="shared" si="4"/>
        <v>0</v>
      </c>
      <c r="M23" s="77">
        <f t="shared" si="5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>G24+K24</f>
        <v>0</v>
      </c>
      <c r="D24" s="77">
        <f t="shared" si="0"/>
        <v>0</v>
      </c>
      <c r="E24" s="77">
        <f t="shared" si="1"/>
        <v>0</v>
      </c>
      <c r="F24" s="139"/>
      <c r="G24" s="136">
        <v>0</v>
      </c>
      <c r="H24" s="77">
        <f t="shared" si="2"/>
        <v>0</v>
      </c>
      <c r="I24" s="77">
        <f t="shared" si="3"/>
        <v>0</v>
      </c>
      <c r="J24" s="140"/>
      <c r="K24" s="136">
        <v>0</v>
      </c>
      <c r="L24" s="77">
        <f t="shared" si="4"/>
        <v>0</v>
      </c>
      <c r="M24" s="77">
        <f t="shared" si="5"/>
        <v>0</v>
      </c>
      <c r="N24" s="139"/>
      <c r="O24" s="80"/>
    </row>
    <row r="25" spans="1:15" ht="25.5" customHeight="1" x14ac:dyDescent="0.2">
      <c r="A25" s="134" t="s">
        <v>19</v>
      </c>
      <c r="B25" s="75" t="s">
        <v>125</v>
      </c>
      <c r="C25" s="136">
        <v>1</v>
      </c>
      <c r="D25" s="77">
        <f t="shared" si="0"/>
        <v>4.7348484848484848E-2</v>
      </c>
      <c r="E25" s="77">
        <f t="shared" si="1"/>
        <v>0.63069995080540386</v>
      </c>
      <c r="F25" s="140">
        <v>15</v>
      </c>
      <c r="G25" s="136">
        <v>1</v>
      </c>
      <c r="H25" s="77">
        <f t="shared" si="2"/>
        <v>9.3545369504209538E-2</v>
      </c>
      <c r="I25" s="77">
        <f t="shared" si="3"/>
        <v>1.2856444935846341</v>
      </c>
      <c r="J25" s="140">
        <v>13</v>
      </c>
      <c r="K25" s="136">
        <v>0</v>
      </c>
      <c r="L25" s="77">
        <f t="shared" si="4"/>
        <v>0</v>
      </c>
      <c r="M25" s="77">
        <f t="shared" si="5"/>
        <v>0</v>
      </c>
      <c r="N25" s="139"/>
      <c r="O25" s="80"/>
    </row>
    <row r="26" spans="1:15" ht="25.5" customHeight="1" x14ac:dyDescent="0.2">
      <c r="A26" s="134" t="s">
        <v>20</v>
      </c>
      <c r="B26" s="75" t="s">
        <v>122</v>
      </c>
      <c r="C26" s="136">
        <f>G26+K26</f>
        <v>5</v>
      </c>
      <c r="D26" s="77">
        <f t="shared" si="0"/>
        <v>0.23674242424242425</v>
      </c>
      <c r="E26" s="77">
        <f t="shared" si="1"/>
        <v>3.1534997540270195</v>
      </c>
      <c r="F26" s="140">
        <v>12</v>
      </c>
      <c r="G26" s="136">
        <v>2</v>
      </c>
      <c r="H26" s="77">
        <f t="shared" si="2"/>
        <v>0.18709073900841908</v>
      </c>
      <c r="I26" s="77">
        <f t="shared" si="3"/>
        <v>2.5712889871692681</v>
      </c>
      <c r="J26" s="139">
        <v>12</v>
      </c>
      <c r="K26" s="136">
        <v>3</v>
      </c>
      <c r="L26" s="77">
        <f t="shared" si="4"/>
        <v>0.28763183125599234</v>
      </c>
      <c r="M26" s="77">
        <f t="shared" si="5"/>
        <v>3.71415837171297</v>
      </c>
      <c r="N26" s="140">
        <v>11</v>
      </c>
      <c r="O26" s="80"/>
    </row>
    <row r="27" spans="1:15" ht="25.5" customHeight="1" x14ac:dyDescent="0.2">
      <c r="A27" s="134" t="s">
        <v>21</v>
      </c>
      <c r="B27" s="75" t="s">
        <v>123</v>
      </c>
      <c r="C27" s="136">
        <f>G27+K27</f>
        <v>103</v>
      </c>
      <c r="D27" s="77">
        <f t="shared" si="0"/>
        <v>4.8768939393939394</v>
      </c>
      <c r="E27" s="77">
        <f t="shared" si="1"/>
        <v>64.962094932956603</v>
      </c>
      <c r="F27" s="139">
        <v>5</v>
      </c>
      <c r="G27" s="136">
        <v>70</v>
      </c>
      <c r="H27" s="77">
        <f t="shared" si="2"/>
        <v>6.5481758652946684</v>
      </c>
      <c r="I27" s="77">
        <f t="shared" si="3"/>
        <v>89.995114550924384</v>
      </c>
      <c r="J27" s="139">
        <v>4</v>
      </c>
      <c r="K27" s="136">
        <v>33</v>
      </c>
      <c r="L27" s="77">
        <f t="shared" si="4"/>
        <v>3.1639501438159154</v>
      </c>
      <c r="M27" s="77">
        <f t="shared" si="5"/>
        <v>40.855742088842668</v>
      </c>
      <c r="N27" s="139">
        <v>6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>G28+K28</f>
        <v>24</v>
      </c>
      <c r="D28" s="77">
        <f t="shared" si="0"/>
        <v>1.1363636363636365</v>
      </c>
      <c r="E28" s="77">
        <f t="shared" si="1"/>
        <v>15.136798819329693</v>
      </c>
      <c r="F28" s="140">
        <v>10</v>
      </c>
      <c r="G28" s="136">
        <v>11</v>
      </c>
      <c r="H28" s="77">
        <f>(G28/G$29)*100</f>
        <v>1.028999064546305</v>
      </c>
      <c r="I28" s="77">
        <f t="shared" si="3"/>
        <v>14.142089429430973</v>
      </c>
      <c r="J28" s="139">
        <v>10</v>
      </c>
      <c r="K28" s="136">
        <v>13</v>
      </c>
      <c r="L28" s="77">
        <f t="shared" si="4"/>
        <v>1.2464046021093003</v>
      </c>
      <c r="M28" s="77">
        <f t="shared" si="5"/>
        <v>16.09468627742287</v>
      </c>
      <c r="N28" s="140">
        <v>9</v>
      </c>
      <c r="O28" s="80"/>
    </row>
    <row r="29" spans="1:15" ht="25.5" customHeight="1" x14ac:dyDescent="0.2">
      <c r="A29" s="156"/>
      <c r="B29" s="123" t="s">
        <v>133</v>
      </c>
      <c r="C29" s="137">
        <f>SUM(C9:C28)</f>
        <v>2112</v>
      </c>
      <c r="D29" s="82">
        <f>SUM(D9:D28)</f>
        <v>99.999999999999986</v>
      </c>
      <c r="E29" s="77">
        <f t="shared" si="1"/>
        <v>1332.038296101013</v>
      </c>
      <c r="F29" s="132"/>
      <c r="G29" s="137">
        <f>SUM(G9:G28)</f>
        <v>1069</v>
      </c>
      <c r="H29" s="82">
        <f>SUM(H9:H28)</f>
        <v>100.00000000000003</v>
      </c>
      <c r="I29" s="77">
        <f t="shared" si="3"/>
        <v>1374.3539636419737</v>
      </c>
      <c r="J29" s="132"/>
      <c r="K29" s="137">
        <f>SUM(K9:K28)</f>
        <v>1043</v>
      </c>
      <c r="L29" s="82">
        <f>SUM(L9:L28)</f>
        <v>100</v>
      </c>
      <c r="M29" s="77">
        <f t="shared" si="5"/>
        <v>1291.2890605655425</v>
      </c>
      <c r="N29" s="132"/>
    </row>
    <row r="30" spans="1:15" x14ac:dyDescent="0.2">
      <c r="B30" s="159" t="s">
        <v>132</v>
      </c>
      <c r="C30" s="144">
        <f>G30+K30</f>
        <v>158554</v>
      </c>
      <c r="D30" s="125"/>
      <c r="E30" s="90"/>
      <c r="F30" s="126"/>
      <c r="G30" s="145">
        <v>77782</v>
      </c>
      <c r="H30" s="125"/>
      <c r="I30" s="90"/>
      <c r="J30" s="126"/>
      <c r="K30" s="145">
        <v>80772</v>
      </c>
      <c r="L30" s="125"/>
      <c r="M30" s="90"/>
      <c r="N30" s="126"/>
    </row>
    <row r="32" spans="1:15" x14ac:dyDescent="0.2">
      <c r="C32" s="142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30"/>
  <sheetViews>
    <sheetView zoomScaleNormal="100" workbookViewId="0"/>
  </sheetViews>
  <sheetFormatPr defaultRowHeight="12.75" x14ac:dyDescent="0.2"/>
  <cols>
    <col min="1" max="1" width="5.7109375" style="85" customWidth="1"/>
    <col min="2" max="2" width="80.7109375" style="35" customWidth="1"/>
    <col min="3" max="3" width="10.7109375" style="143" customWidth="1"/>
    <col min="4" max="4" width="10.7109375" style="35" customWidth="1"/>
    <col min="5" max="5" width="10.7109375" style="69" customWidth="1"/>
    <col min="6" max="6" width="10.7109375" style="119" customWidth="1"/>
    <col min="7" max="7" width="10.7109375" style="85" customWidth="1"/>
    <col min="8" max="8" width="10.7109375" style="35" customWidth="1"/>
    <col min="9" max="9" width="10.7109375" style="69" customWidth="1"/>
    <col min="10" max="10" width="10.7109375" style="119" customWidth="1"/>
    <col min="11" max="11" width="10.7109375" style="85" customWidth="1"/>
    <col min="12" max="12" width="10.7109375" style="35" customWidth="1"/>
    <col min="13" max="13" width="10.7109375" style="69" customWidth="1"/>
    <col min="14" max="14" width="10.7109375" style="119" customWidth="1"/>
    <col min="15" max="15" width="9.140625" style="69"/>
    <col min="16" max="16" width="16" style="70" customWidth="1"/>
    <col min="17" max="18" width="13.140625" style="70" customWidth="1"/>
    <col min="19" max="16384" width="9.140625" style="69"/>
  </cols>
  <sheetData>
    <row r="1" spans="1:18" x14ac:dyDescent="0.2">
      <c r="A1" s="131" t="s">
        <v>29</v>
      </c>
      <c r="B1" s="115"/>
      <c r="C1" s="141"/>
      <c r="D1" s="115"/>
      <c r="E1" s="115"/>
      <c r="F1" s="116"/>
      <c r="G1" s="73"/>
      <c r="H1" s="115"/>
      <c r="I1" s="115"/>
      <c r="J1" s="116"/>
      <c r="K1" s="73"/>
      <c r="L1" s="115"/>
      <c r="M1" s="115"/>
      <c r="N1" s="116"/>
    </row>
    <row r="2" spans="1:18" s="71" customFormat="1" x14ac:dyDescent="0.2">
      <c r="A2" s="93"/>
      <c r="B2" s="95"/>
      <c r="C2" s="96" t="s">
        <v>126</v>
      </c>
      <c r="D2" s="96"/>
      <c r="E2" s="96"/>
      <c r="F2" s="97"/>
      <c r="G2" s="98" t="s">
        <v>127</v>
      </c>
      <c r="H2" s="96"/>
      <c r="I2" s="96"/>
      <c r="J2" s="97"/>
      <c r="K2" s="98" t="s">
        <v>128</v>
      </c>
      <c r="L2" s="96"/>
      <c r="M2" s="96"/>
      <c r="N2" s="97"/>
      <c r="P2" s="72"/>
      <c r="Q2" s="72"/>
      <c r="R2" s="72"/>
    </row>
    <row r="3" spans="1:18" s="71" customFormat="1" x14ac:dyDescent="0.2">
      <c r="A3" s="99" t="s">
        <v>1</v>
      </c>
      <c r="B3" s="100"/>
      <c r="C3" s="101" t="s">
        <v>0</v>
      </c>
      <c r="D3" s="101" t="s">
        <v>2</v>
      </c>
      <c r="E3" s="102" t="s">
        <v>129</v>
      </c>
      <c r="F3" s="103" t="s">
        <v>23</v>
      </c>
      <c r="G3" s="101" t="s">
        <v>0</v>
      </c>
      <c r="H3" s="101" t="s">
        <v>2</v>
      </c>
      <c r="I3" s="102" t="s">
        <v>129</v>
      </c>
      <c r="J3" s="103" t="s">
        <v>23</v>
      </c>
      <c r="K3" s="101" t="s">
        <v>0</v>
      </c>
      <c r="L3" s="101" t="s">
        <v>2</v>
      </c>
      <c r="M3" s="102" t="s">
        <v>129</v>
      </c>
      <c r="N3" s="103" t="s">
        <v>23</v>
      </c>
      <c r="P3" s="72"/>
      <c r="Q3" s="72"/>
      <c r="R3" s="72"/>
    </row>
    <row r="4" spans="1:18" s="71" customFormat="1" x14ac:dyDescent="0.2">
      <c r="A4" s="99"/>
      <c r="B4" s="100"/>
      <c r="C4" s="101"/>
      <c r="D4" s="101"/>
      <c r="E4" s="102"/>
      <c r="F4" s="103"/>
      <c r="G4" s="101"/>
      <c r="H4" s="101"/>
      <c r="I4" s="102"/>
      <c r="J4" s="103"/>
      <c r="K4" s="101"/>
      <c r="L4" s="101"/>
      <c r="M4" s="102"/>
      <c r="N4" s="103"/>
      <c r="P4" s="72"/>
      <c r="Q4" s="72"/>
      <c r="R4" s="72"/>
    </row>
    <row r="5" spans="1:18" s="71" customFormat="1" x14ac:dyDescent="0.2">
      <c r="A5" s="99"/>
      <c r="B5" s="100"/>
      <c r="C5" s="101"/>
      <c r="D5" s="101"/>
      <c r="E5" s="102"/>
      <c r="F5" s="103"/>
      <c r="G5" s="101"/>
      <c r="H5" s="101"/>
      <c r="I5" s="102"/>
      <c r="J5" s="103"/>
      <c r="K5" s="101"/>
      <c r="L5" s="101"/>
      <c r="M5" s="102"/>
      <c r="N5" s="103"/>
      <c r="P5" s="72"/>
      <c r="Q5" s="72"/>
      <c r="R5" s="72"/>
    </row>
    <row r="6" spans="1:18" s="71" customFormat="1" x14ac:dyDescent="0.2">
      <c r="A6" s="104" t="s">
        <v>130</v>
      </c>
      <c r="B6" s="100"/>
      <c r="C6" s="105" t="s">
        <v>3</v>
      </c>
      <c r="D6" s="105" t="s">
        <v>2</v>
      </c>
      <c r="E6" s="106" t="s">
        <v>131</v>
      </c>
      <c r="F6" s="107" t="s">
        <v>66</v>
      </c>
      <c r="G6" s="105" t="s">
        <v>3</v>
      </c>
      <c r="H6" s="105" t="s">
        <v>2</v>
      </c>
      <c r="I6" s="106" t="s">
        <v>131</v>
      </c>
      <c r="J6" s="107" t="s">
        <v>66</v>
      </c>
      <c r="K6" s="105" t="s">
        <v>3</v>
      </c>
      <c r="L6" s="105" t="s">
        <v>2</v>
      </c>
      <c r="M6" s="106" t="s">
        <v>131</v>
      </c>
      <c r="N6" s="107" t="s">
        <v>66</v>
      </c>
      <c r="P6" s="72"/>
      <c r="Q6" s="72"/>
      <c r="R6" s="72"/>
    </row>
    <row r="7" spans="1:18" s="71" customFormat="1" x14ac:dyDescent="0.2">
      <c r="A7" s="99"/>
      <c r="B7" s="100"/>
      <c r="C7" s="105"/>
      <c r="D7" s="105"/>
      <c r="E7" s="106"/>
      <c r="F7" s="108"/>
      <c r="G7" s="105"/>
      <c r="H7" s="105"/>
      <c r="I7" s="106"/>
      <c r="J7" s="108"/>
      <c r="K7" s="105"/>
      <c r="L7" s="105"/>
      <c r="M7" s="106"/>
      <c r="N7" s="108"/>
      <c r="P7" s="72"/>
      <c r="Q7" s="72"/>
      <c r="R7" s="72"/>
    </row>
    <row r="8" spans="1:18" s="71" customFormat="1" x14ac:dyDescent="0.2">
      <c r="A8" s="109"/>
      <c r="B8" s="110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N8" s="113"/>
      <c r="P8" s="70"/>
      <c r="Q8" s="70"/>
      <c r="R8" s="70"/>
    </row>
    <row r="9" spans="1:18" ht="25.5" customHeight="1" x14ac:dyDescent="0.2">
      <c r="A9" s="134" t="s">
        <v>4</v>
      </c>
      <c r="B9" s="75" t="s">
        <v>106</v>
      </c>
      <c r="C9" s="136">
        <f t="shared" ref="C9:C14" si="0">G9+K9</f>
        <v>4</v>
      </c>
      <c r="D9" s="77">
        <f>(C9/C$29)*100</f>
        <v>0.26863666890530558</v>
      </c>
      <c r="E9" s="77">
        <f>(C9/C$30)*100000</f>
        <v>4.0104271104872673</v>
      </c>
      <c r="F9" s="140">
        <v>11</v>
      </c>
      <c r="G9" s="136">
        <v>3</v>
      </c>
      <c r="H9" s="77">
        <f>(G9/G$29)*100</f>
        <v>0.40268456375838929</v>
      </c>
      <c r="I9" s="77">
        <f>(G9/G$30)*100000</f>
        <v>6.140494514491567</v>
      </c>
      <c r="J9" s="140">
        <v>10</v>
      </c>
      <c r="K9" s="136">
        <v>1</v>
      </c>
      <c r="L9" s="77">
        <f>(K9/K$29)*100</f>
        <v>0.13440860215053765</v>
      </c>
      <c r="M9" s="77">
        <f>(K9/K$30)*100000</f>
        <v>1.9652543039069255</v>
      </c>
      <c r="N9" s="139">
        <v>12</v>
      </c>
    </row>
    <row r="10" spans="1:18" ht="25.5" customHeight="1" x14ac:dyDescent="0.2">
      <c r="A10" s="134" t="s">
        <v>5</v>
      </c>
      <c r="B10" s="75" t="s">
        <v>107</v>
      </c>
      <c r="C10" s="136">
        <f t="shared" si="0"/>
        <v>347</v>
      </c>
      <c r="D10" s="77">
        <f t="shared" ref="D10:D28" si="1">(C10/C$29)*100</f>
        <v>23.304231027535259</v>
      </c>
      <c r="E10" s="77">
        <f t="shared" ref="E10:E29" si="2">(C10/C$30)*100000</f>
        <v>347.90455183477042</v>
      </c>
      <c r="F10" s="140">
        <v>2</v>
      </c>
      <c r="G10" s="138">
        <v>211</v>
      </c>
      <c r="H10" s="77">
        <f t="shared" ref="H10:H28" si="3">(G10/G$29)*100</f>
        <v>28.322147651006713</v>
      </c>
      <c r="I10" s="77">
        <f t="shared" ref="I10:I29" si="4">(G10/G$30)*100000</f>
        <v>431.88144751924017</v>
      </c>
      <c r="J10" s="140">
        <v>2</v>
      </c>
      <c r="K10" s="138">
        <v>136</v>
      </c>
      <c r="L10" s="77">
        <f t="shared" ref="L10:L28" si="5">(K10/K$29)*100</f>
        <v>18.27956989247312</v>
      </c>
      <c r="M10" s="77">
        <f t="shared" ref="M10:M29" si="6">(K10/K$30)*100000</f>
        <v>267.27458533134188</v>
      </c>
      <c r="N10" s="140">
        <v>2</v>
      </c>
    </row>
    <row r="11" spans="1:18" ht="25.5" customHeight="1" x14ac:dyDescent="0.2">
      <c r="A11" s="134" t="s">
        <v>6</v>
      </c>
      <c r="B11" s="75" t="s">
        <v>108</v>
      </c>
      <c r="C11" s="136">
        <f t="shared" si="0"/>
        <v>1</v>
      </c>
      <c r="D11" s="77">
        <f t="shared" si="1"/>
        <v>6.7159167226326394E-2</v>
      </c>
      <c r="E11" s="77">
        <f t="shared" si="2"/>
        <v>1.0026067776218168</v>
      </c>
      <c r="F11" s="139">
        <v>14</v>
      </c>
      <c r="G11" s="136">
        <v>1</v>
      </c>
      <c r="H11" s="77">
        <f t="shared" si="3"/>
        <v>0.13422818791946309</v>
      </c>
      <c r="I11" s="77">
        <f t="shared" si="4"/>
        <v>2.0468315048305223</v>
      </c>
      <c r="J11" s="139">
        <v>11</v>
      </c>
      <c r="K11" s="136">
        <v>0</v>
      </c>
      <c r="L11" s="77">
        <f t="shared" si="5"/>
        <v>0</v>
      </c>
      <c r="M11" s="77">
        <f t="shared" si="6"/>
        <v>0</v>
      </c>
      <c r="N11" s="140"/>
    </row>
    <row r="12" spans="1:18" ht="25.5" customHeight="1" x14ac:dyDescent="0.2">
      <c r="A12" s="134" t="s">
        <v>7</v>
      </c>
      <c r="B12" s="75" t="s">
        <v>109</v>
      </c>
      <c r="C12" s="136">
        <f t="shared" si="0"/>
        <v>99</v>
      </c>
      <c r="D12" s="77">
        <f t="shared" si="1"/>
        <v>6.6487575554063136</v>
      </c>
      <c r="E12" s="77">
        <f t="shared" si="2"/>
        <v>99.258070984559865</v>
      </c>
      <c r="F12" s="139">
        <v>3</v>
      </c>
      <c r="G12" s="136">
        <v>49</v>
      </c>
      <c r="H12" s="77">
        <f t="shared" si="3"/>
        <v>6.5771812080536911</v>
      </c>
      <c r="I12" s="77">
        <f t="shared" si="4"/>
        <v>100.29474373669559</v>
      </c>
      <c r="J12" s="140">
        <v>4</v>
      </c>
      <c r="K12" s="136">
        <v>50</v>
      </c>
      <c r="L12" s="77">
        <f t="shared" si="5"/>
        <v>6.7204301075268811</v>
      </c>
      <c r="M12" s="77">
        <f t="shared" si="6"/>
        <v>98.262715195346289</v>
      </c>
      <c r="N12" s="140">
        <v>4</v>
      </c>
      <c r="O12" s="80"/>
    </row>
    <row r="13" spans="1:18" ht="25.5" customHeight="1" x14ac:dyDescent="0.2">
      <c r="A13" s="134" t="s">
        <v>8</v>
      </c>
      <c r="B13" s="75" t="s">
        <v>110</v>
      </c>
      <c r="C13" s="136">
        <f t="shared" si="0"/>
        <v>90</v>
      </c>
      <c r="D13" s="77">
        <f t="shared" si="1"/>
        <v>6.044325050369376</v>
      </c>
      <c r="E13" s="77">
        <f t="shared" si="2"/>
        <v>90.234609985963502</v>
      </c>
      <c r="F13" s="139">
        <v>4</v>
      </c>
      <c r="G13" s="136">
        <v>35</v>
      </c>
      <c r="H13" s="77">
        <f t="shared" si="3"/>
        <v>4.6979865771812079</v>
      </c>
      <c r="I13" s="77">
        <f t="shared" si="4"/>
        <v>71.639102669068279</v>
      </c>
      <c r="J13" s="139">
        <v>7</v>
      </c>
      <c r="K13" s="136">
        <v>55</v>
      </c>
      <c r="L13" s="77">
        <f t="shared" si="5"/>
        <v>7.39247311827957</v>
      </c>
      <c r="M13" s="77">
        <f t="shared" si="6"/>
        <v>108.08898671488092</v>
      </c>
      <c r="N13" s="139">
        <v>3</v>
      </c>
      <c r="O13" s="80"/>
    </row>
    <row r="14" spans="1:18" ht="25.5" customHeight="1" x14ac:dyDescent="0.2">
      <c r="A14" s="134" t="s">
        <v>9</v>
      </c>
      <c r="B14" s="75" t="s">
        <v>111</v>
      </c>
      <c r="C14" s="136">
        <f t="shared" si="0"/>
        <v>39</v>
      </c>
      <c r="D14" s="77">
        <f t="shared" si="1"/>
        <v>2.6192075218267292</v>
      </c>
      <c r="E14" s="77">
        <f t="shared" si="2"/>
        <v>39.101664327250852</v>
      </c>
      <c r="F14" s="139">
        <v>9</v>
      </c>
      <c r="G14" s="136">
        <v>24</v>
      </c>
      <c r="H14" s="77">
        <f t="shared" si="3"/>
        <v>3.2214765100671143</v>
      </c>
      <c r="I14" s="77">
        <f t="shared" si="4"/>
        <v>49.123956115932536</v>
      </c>
      <c r="J14" s="140">
        <v>8</v>
      </c>
      <c r="K14" s="136">
        <v>15</v>
      </c>
      <c r="L14" s="77">
        <f t="shared" si="5"/>
        <v>2.0161290322580645</v>
      </c>
      <c r="M14" s="77">
        <f t="shared" si="6"/>
        <v>29.478814558603883</v>
      </c>
      <c r="N14" s="139">
        <v>9</v>
      </c>
      <c r="O14" s="80"/>
    </row>
    <row r="15" spans="1:18" ht="25.5" customHeight="1" x14ac:dyDescent="0.2">
      <c r="A15" s="134" t="s">
        <v>24</v>
      </c>
      <c r="B15" s="75" t="s">
        <v>112</v>
      </c>
      <c r="C15" s="136">
        <v>0</v>
      </c>
      <c r="D15" s="77">
        <f t="shared" si="1"/>
        <v>0</v>
      </c>
      <c r="E15" s="77">
        <f t="shared" si="2"/>
        <v>0</v>
      </c>
      <c r="F15" s="140"/>
      <c r="G15" s="136">
        <v>0</v>
      </c>
      <c r="H15" s="77">
        <f t="shared" si="3"/>
        <v>0</v>
      </c>
      <c r="I15" s="77">
        <f t="shared" si="4"/>
        <v>0</v>
      </c>
      <c r="J15" s="139"/>
      <c r="K15" s="136">
        <v>0</v>
      </c>
      <c r="L15" s="77">
        <f t="shared" si="5"/>
        <v>0</v>
      </c>
      <c r="M15" s="77">
        <f t="shared" si="6"/>
        <v>0</v>
      </c>
      <c r="N15" s="139"/>
      <c r="O15" s="80"/>
    </row>
    <row r="16" spans="1:18" ht="25.5" customHeight="1" x14ac:dyDescent="0.2">
      <c r="A16" s="134" t="s">
        <v>10</v>
      </c>
      <c r="B16" s="75" t="s">
        <v>113</v>
      </c>
      <c r="C16" s="136">
        <v>0</v>
      </c>
      <c r="D16" s="77">
        <f t="shared" si="1"/>
        <v>0</v>
      </c>
      <c r="E16" s="77">
        <f t="shared" si="2"/>
        <v>0</v>
      </c>
      <c r="F16" s="139"/>
      <c r="G16" s="136">
        <v>0</v>
      </c>
      <c r="H16" s="77">
        <f t="shared" si="3"/>
        <v>0</v>
      </c>
      <c r="I16" s="77">
        <f t="shared" si="4"/>
        <v>0</v>
      </c>
      <c r="J16" s="139"/>
      <c r="K16" s="136">
        <v>0</v>
      </c>
      <c r="L16" s="77">
        <f t="shared" si="5"/>
        <v>0</v>
      </c>
      <c r="M16" s="77">
        <f t="shared" si="6"/>
        <v>0</v>
      </c>
      <c r="N16" s="139"/>
      <c r="O16" s="80"/>
    </row>
    <row r="17" spans="1:15" ht="25.5" customHeight="1" x14ac:dyDescent="0.2">
      <c r="A17" s="134" t="s">
        <v>11</v>
      </c>
      <c r="B17" s="75" t="s">
        <v>114</v>
      </c>
      <c r="C17" s="136">
        <f t="shared" ref="C17:C28" si="7">G17+K17</f>
        <v>599</v>
      </c>
      <c r="D17" s="77">
        <f t="shared" si="1"/>
        <v>40.228341168569507</v>
      </c>
      <c r="E17" s="77">
        <f t="shared" si="2"/>
        <v>600.56145979546829</v>
      </c>
      <c r="F17" s="139">
        <v>1</v>
      </c>
      <c r="G17" s="136">
        <v>256</v>
      </c>
      <c r="H17" s="77">
        <f t="shared" si="3"/>
        <v>34.36241610738255</v>
      </c>
      <c r="I17" s="77">
        <f t="shared" si="4"/>
        <v>523.98886523661372</v>
      </c>
      <c r="J17" s="139">
        <v>1</v>
      </c>
      <c r="K17" s="136">
        <v>343</v>
      </c>
      <c r="L17" s="77">
        <f t="shared" si="5"/>
        <v>46.102150537634408</v>
      </c>
      <c r="M17" s="77">
        <f t="shared" si="6"/>
        <v>674.08222624007544</v>
      </c>
      <c r="N17" s="139">
        <v>1</v>
      </c>
      <c r="O17" s="80"/>
    </row>
    <row r="18" spans="1:15" ht="25.5" customHeight="1" x14ac:dyDescent="0.2">
      <c r="A18" s="134" t="s">
        <v>12</v>
      </c>
      <c r="B18" s="75" t="s">
        <v>115</v>
      </c>
      <c r="C18" s="136">
        <f t="shared" si="7"/>
        <v>82</v>
      </c>
      <c r="D18" s="77">
        <f t="shared" si="1"/>
        <v>5.5070517125587646</v>
      </c>
      <c r="E18" s="77">
        <f t="shared" si="2"/>
        <v>82.213755764988974</v>
      </c>
      <c r="F18" s="140">
        <v>5</v>
      </c>
      <c r="G18" s="136">
        <v>57</v>
      </c>
      <c r="H18" s="77">
        <f t="shared" si="3"/>
        <v>7.651006711409396</v>
      </c>
      <c r="I18" s="77">
        <f t="shared" si="4"/>
        <v>116.66939577533978</v>
      </c>
      <c r="J18" s="139">
        <v>3</v>
      </c>
      <c r="K18" s="136">
        <v>25</v>
      </c>
      <c r="L18" s="77">
        <f t="shared" si="5"/>
        <v>3.3602150537634405</v>
      </c>
      <c r="M18" s="77">
        <f t="shared" si="6"/>
        <v>49.131357597673144</v>
      </c>
      <c r="N18" s="140">
        <v>8</v>
      </c>
      <c r="O18" s="80"/>
    </row>
    <row r="19" spans="1:15" ht="25.5" customHeight="1" x14ac:dyDescent="0.2">
      <c r="A19" s="134" t="s">
        <v>13</v>
      </c>
      <c r="B19" s="75" t="s">
        <v>116</v>
      </c>
      <c r="C19" s="136">
        <f t="shared" si="7"/>
        <v>77</v>
      </c>
      <c r="D19" s="77">
        <f t="shared" si="1"/>
        <v>5.1712558764271321</v>
      </c>
      <c r="E19" s="77">
        <f t="shared" si="2"/>
        <v>77.200721876879882</v>
      </c>
      <c r="F19" s="139">
        <v>6</v>
      </c>
      <c r="G19" s="136">
        <v>47</v>
      </c>
      <c r="H19" s="77">
        <f t="shared" si="3"/>
        <v>6.3087248322147653</v>
      </c>
      <c r="I19" s="77">
        <f t="shared" si="4"/>
        <v>96.201080727034551</v>
      </c>
      <c r="J19" s="139">
        <v>5</v>
      </c>
      <c r="K19" s="136">
        <v>30</v>
      </c>
      <c r="L19" s="77">
        <f t="shared" si="5"/>
        <v>4.032258064516129</v>
      </c>
      <c r="M19" s="77">
        <f t="shared" si="6"/>
        <v>58.957629117207766</v>
      </c>
      <c r="N19" s="139">
        <v>7</v>
      </c>
      <c r="O19" s="80"/>
    </row>
    <row r="20" spans="1:15" ht="25.5" customHeight="1" x14ac:dyDescent="0.2">
      <c r="A20" s="134" t="s">
        <v>14</v>
      </c>
      <c r="B20" s="75" t="s">
        <v>117</v>
      </c>
      <c r="C20" s="136">
        <f t="shared" si="7"/>
        <v>4</v>
      </c>
      <c r="D20" s="77">
        <f t="shared" si="1"/>
        <v>0.26863666890530558</v>
      </c>
      <c r="E20" s="77">
        <f t="shared" si="2"/>
        <v>4.0104271104872673</v>
      </c>
      <c r="F20" s="139">
        <v>11</v>
      </c>
      <c r="G20" s="136">
        <v>1</v>
      </c>
      <c r="H20" s="77">
        <f t="shared" si="3"/>
        <v>0.13422818791946309</v>
      </c>
      <c r="I20" s="77">
        <f t="shared" si="4"/>
        <v>2.0468315048305223</v>
      </c>
      <c r="J20" s="139">
        <v>11</v>
      </c>
      <c r="K20" s="136">
        <v>3</v>
      </c>
      <c r="L20" s="77">
        <f t="shared" si="5"/>
        <v>0.40322580645161288</v>
      </c>
      <c r="M20" s="77">
        <f t="shared" si="6"/>
        <v>5.8957629117207766</v>
      </c>
      <c r="N20" s="139">
        <v>10</v>
      </c>
      <c r="O20" s="80"/>
    </row>
    <row r="21" spans="1:15" ht="25.5" customHeight="1" x14ac:dyDescent="0.2">
      <c r="A21" s="134" t="s">
        <v>15</v>
      </c>
      <c r="B21" s="75" t="s">
        <v>118</v>
      </c>
      <c r="C21" s="136">
        <f t="shared" si="7"/>
        <v>3</v>
      </c>
      <c r="D21" s="77">
        <f t="shared" si="1"/>
        <v>0.20147750167897915</v>
      </c>
      <c r="E21" s="77">
        <f t="shared" si="2"/>
        <v>3.00782033286545</v>
      </c>
      <c r="F21" s="140">
        <v>12</v>
      </c>
      <c r="G21" s="136">
        <v>0</v>
      </c>
      <c r="H21" s="77">
        <f t="shared" si="3"/>
        <v>0</v>
      </c>
      <c r="I21" s="77">
        <f t="shared" si="4"/>
        <v>0</v>
      </c>
      <c r="J21" s="139"/>
      <c r="K21" s="136">
        <v>3</v>
      </c>
      <c r="L21" s="77">
        <f t="shared" si="5"/>
        <v>0.40322580645161288</v>
      </c>
      <c r="M21" s="77">
        <f t="shared" si="6"/>
        <v>5.8957629117207766</v>
      </c>
      <c r="N21" s="140">
        <v>10</v>
      </c>
      <c r="O21" s="80"/>
    </row>
    <row r="22" spans="1:15" ht="25.5" customHeight="1" x14ac:dyDescent="0.2">
      <c r="A22" s="134" t="s">
        <v>16</v>
      </c>
      <c r="B22" s="75" t="s">
        <v>119</v>
      </c>
      <c r="C22" s="136">
        <f t="shared" si="7"/>
        <v>62</v>
      </c>
      <c r="D22" s="77">
        <f t="shared" si="1"/>
        <v>4.1638683680322366</v>
      </c>
      <c r="E22" s="77">
        <f t="shared" si="2"/>
        <v>62.161620212552634</v>
      </c>
      <c r="F22" s="140">
        <v>8</v>
      </c>
      <c r="G22" s="136">
        <v>20</v>
      </c>
      <c r="H22" s="77">
        <f t="shared" si="3"/>
        <v>2.6845637583892619</v>
      </c>
      <c r="I22" s="77">
        <f t="shared" si="4"/>
        <v>40.936630096610443</v>
      </c>
      <c r="J22" s="139">
        <v>9</v>
      </c>
      <c r="K22" s="136">
        <v>42</v>
      </c>
      <c r="L22" s="77">
        <f t="shared" si="5"/>
        <v>5.6451612903225801</v>
      </c>
      <c r="M22" s="77">
        <f t="shared" si="6"/>
        <v>82.54068076409088</v>
      </c>
      <c r="N22" s="139">
        <v>5</v>
      </c>
      <c r="O22" s="80"/>
    </row>
    <row r="23" spans="1:15" ht="25.5" customHeight="1" x14ac:dyDescent="0.2">
      <c r="A23" s="134" t="s">
        <v>17</v>
      </c>
      <c r="B23" s="75" t="s">
        <v>120</v>
      </c>
      <c r="C23" s="136">
        <f t="shared" si="7"/>
        <v>0</v>
      </c>
      <c r="D23" s="77">
        <f t="shared" si="1"/>
        <v>0</v>
      </c>
      <c r="E23" s="77">
        <f t="shared" si="2"/>
        <v>0</v>
      </c>
      <c r="F23" s="139"/>
      <c r="G23" s="136">
        <v>0</v>
      </c>
      <c r="H23" s="77">
        <f t="shared" si="3"/>
        <v>0</v>
      </c>
      <c r="I23" s="77">
        <f t="shared" si="4"/>
        <v>0</v>
      </c>
      <c r="J23" s="139"/>
      <c r="K23" s="136">
        <v>0</v>
      </c>
      <c r="L23" s="77">
        <f t="shared" si="5"/>
        <v>0</v>
      </c>
      <c r="M23" s="77">
        <f t="shared" si="6"/>
        <v>0</v>
      </c>
      <c r="N23" s="139"/>
      <c r="O23" s="80"/>
    </row>
    <row r="24" spans="1:15" ht="25.5" customHeight="1" x14ac:dyDescent="0.2">
      <c r="A24" s="134" t="s">
        <v>18</v>
      </c>
      <c r="B24" s="75" t="s">
        <v>121</v>
      </c>
      <c r="C24" s="136">
        <f t="shared" si="7"/>
        <v>0</v>
      </c>
      <c r="D24" s="77">
        <f t="shared" si="1"/>
        <v>0</v>
      </c>
      <c r="E24" s="77">
        <f t="shared" si="2"/>
        <v>0</v>
      </c>
      <c r="F24" s="140"/>
      <c r="G24" s="136">
        <v>0</v>
      </c>
      <c r="H24" s="77">
        <f t="shared" si="3"/>
        <v>0</v>
      </c>
      <c r="I24" s="77">
        <f t="shared" si="4"/>
        <v>0</v>
      </c>
      <c r="J24" s="140">
        <v>11</v>
      </c>
      <c r="K24" s="136">
        <v>0</v>
      </c>
      <c r="L24" s="77">
        <f t="shared" si="5"/>
        <v>0</v>
      </c>
      <c r="M24" s="77">
        <f t="shared" si="6"/>
        <v>0</v>
      </c>
      <c r="N24" s="140"/>
      <c r="O24" s="80"/>
    </row>
    <row r="25" spans="1:15" ht="25.5" customHeight="1" x14ac:dyDescent="0.2">
      <c r="A25" s="134" t="s">
        <v>19</v>
      </c>
      <c r="B25" s="75" t="s">
        <v>125</v>
      </c>
      <c r="C25" s="136">
        <f t="shared" si="7"/>
        <v>1</v>
      </c>
      <c r="D25" s="77">
        <f t="shared" si="1"/>
        <v>6.7159167226326394E-2</v>
      </c>
      <c r="E25" s="77">
        <f t="shared" si="2"/>
        <v>1.0026067776218168</v>
      </c>
      <c r="F25" s="139">
        <v>14</v>
      </c>
      <c r="G25" s="136">
        <v>0</v>
      </c>
      <c r="H25" s="77">
        <f t="shared" si="3"/>
        <v>0</v>
      </c>
      <c r="I25" s="77">
        <f t="shared" si="4"/>
        <v>0</v>
      </c>
      <c r="J25" s="139"/>
      <c r="K25" s="136">
        <v>1</v>
      </c>
      <c r="L25" s="77">
        <f t="shared" si="5"/>
        <v>0.13440860215053765</v>
      </c>
      <c r="M25" s="77">
        <f t="shared" si="6"/>
        <v>1.9652543039069255</v>
      </c>
      <c r="N25" s="139">
        <v>12</v>
      </c>
      <c r="O25" s="80"/>
    </row>
    <row r="26" spans="1:15" ht="25.5" customHeight="1" x14ac:dyDescent="0.2">
      <c r="A26" s="134" t="s">
        <v>20</v>
      </c>
      <c r="B26" s="75" t="s">
        <v>122</v>
      </c>
      <c r="C26" s="136">
        <f t="shared" si="7"/>
        <v>2</v>
      </c>
      <c r="D26" s="77">
        <f t="shared" si="1"/>
        <v>0.13431833445265279</v>
      </c>
      <c r="E26" s="77">
        <f t="shared" si="2"/>
        <v>2.0052135552436336</v>
      </c>
      <c r="F26" s="139">
        <v>13</v>
      </c>
      <c r="G26" s="136">
        <v>0</v>
      </c>
      <c r="H26" s="77">
        <f t="shared" si="3"/>
        <v>0</v>
      </c>
      <c r="I26" s="77">
        <f t="shared" si="4"/>
        <v>0</v>
      </c>
      <c r="J26" s="139"/>
      <c r="K26" s="136">
        <v>2</v>
      </c>
      <c r="L26" s="77">
        <f t="shared" si="5"/>
        <v>0.26881720430107531</v>
      </c>
      <c r="M26" s="77">
        <f t="shared" si="6"/>
        <v>3.9305086078138509</v>
      </c>
      <c r="N26" s="139">
        <v>11</v>
      </c>
      <c r="O26" s="80"/>
    </row>
    <row r="27" spans="1:15" ht="25.5" customHeight="1" x14ac:dyDescent="0.2">
      <c r="A27" s="134" t="s">
        <v>21</v>
      </c>
      <c r="B27" s="75" t="s">
        <v>123</v>
      </c>
      <c r="C27" s="136">
        <f t="shared" si="7"/>
        <v>73</v>
      </c>
      <c r="D27" s="77">
        <f t="shared" si="1"/>
        <v>4.9026192075218269</v>
      </c>
      <c r="E27" s="77">
        <f t="shared" si="2"/>
        <v>73.190294766392611</v>
      </c>
      <c r="F27" s="139">
        <v>7</v>
      </c>
      <c r="G27" s="136">
        <v>38</v>
      </c>
      <c r="H27" s="77">
        <f t="shared" si="3"/>
        <v>5.1006711409395971</v>
      </c>
      <c r="I27" s="77">
        <f t="shared" si="4"/>
        <v>77.779597183559844</v>
      </c>
      <c r="J27" s="140">
        <v>6</v>
      </c>
      <c r="K27" s="136">
        <v>35</v>
      </c>
      <c r="L27" s="77">
        <f t="shared" si="5"/>
        <v>4.704301075268817</v>
      </c>
      <c r="M27" s="77">
        <f t="shared" si="6"/>
        <v>68.783900636742388</v>
      </c>
      <c r="N27" s="140">
        <v>6</v>
      </c>
      <c r="O27" s="80"/>
    </row>
    <row r="28" spans="1:15" ht="25.5" customHeight="1" x14ac:dyDescent="0.2">
      <c r="A28" s="124" t="s">
        <v>46</v>
      </c>
      <c r="B28" s="75" t="s">
        <v>124</v>
      </c>
      <c r="C28" s="136">
        <f t="shared" si="7"/>
        <v>6</v>
      </c>
      <c r="D28" s="77">
        <f t="shared" si="1"/>
        <v>0.40295500335795831</v>
      </c>
      <c r="E28" s="77">
        <f t="shared" si="2"/>
        <v>6.0156406657309001</v>
      </c>
      <c r="F28" s="139">
        <v>10</v>
      </c>
      <c r="G28" s="136">
        <v>3</v>
      </c>
      <c r="H28" s="77">
        <f t="shared" si="3"/>
        <v>0.40268456375838929</v>
      </c>
      <c r="I28" s="77">
        <f t="shared" si="4"/>
        <v>6.140494514491567</v>
      </c>
      <c r="J28" s="140">
        <v>10</v>
      </c>
      <c r="K28" s="136">
        <v>3</v>
      </c>
      <c r="L28" s="77">
        <f t="shared" si="5"/>
        <v>0.40322580645161288</v>
      </c>
      <c r="M28" s="77">
        <f t="shared" si="6"/>
        <v>5.8957629117207766</v>
      </c>
      <c r="N28" s="140">
        <v>10</v>
      </c>
      <c r="O28" s="80"/>
    </row>
    <row r="29" spans="1:15" ht="25.5" customHeight="1" x14ac:dyDescent="0.2">
      <c r="A29" s="156"/>
      <c r="B29" s="123" t="s">
        <v>133</v>
      </c>
      <c r="C29" s="76">
        <f>SUM(C9:C28)</f>
        <v>1489</v>
      </c>
      <c r="D29" s="82">
        <f>SUM(D9:D28)</f>
        <v>100</v>
      </c>
      <c r="E29" s="77">
        <f t="shared" si="2"/>
        <v>1492.8814918788851</v>
      </c>
      <c r="F29" s="132"/>
      <c r="G29" s="76">
        <f>SUM(G9:G28)</f>
        <v>745</v>
      </c>
      <c r="H29" s="82">
        <f>SUM(H9:H28)</f>
        <v>99.999999999999986</v>
      </c>
      <c r="I29" s="77">
        <f t="shared" si="4"/>
        <v>1524.889471098739</v>
      </c>
      <c r="J29" s="132"/>
      <c r="K29" s="137">
        <f>SUM(K9:K28)</f>
        <v>744</v>
      </c>
      <c r="L29" s="82">
        <f>SUM(L9:L28)</f>
        <v>100</v>
      </c>
      <c r="M29" s="77">
        <f t="shared" si="6"/>
        <v>1462.1492021067527</v>
      </c>
      <c r="N29" s="132"/>
    </row>
    <row r="30" spans="1:15" x14ac:dyDescent="0.2">
      <c r="B30" s="159" t="s">
        <v>132</v>
      </c>
      <c r="C30" s="125">
        <f>G30+K30</f>
        <v>99740</v>
      </c>
      <c r="D30" s="125"/>
      <c r="E30" s="90"/>
      <c r="F30" s="126"/>
      <c r="G30" s="90">
        <v>48856</v>
      </c>
      <c r="H30" s="125"/>
      <c r="I30" s="90"/>
      <c r="J30" s="126"/>
      <c r="K30" s="90">
        <v>50884</v>
      </c>
      <c r="L30" s="125"/>
      <c r="M30" s="90"/>
      <c r="N30" s="126"/>
    </row>
  </sheetData>
  <mergeCells count="29">
    <mergeCell ref="N6:N8"/>
    <mergeCell ref="H6:H8"/>
    <mergeCell ref="I6:I8"/>
    <mergeCell ref="J6:J8"/>
    <mergeCell ref="K6:K8"/>
    <mergeCell ref="L6:L8"/>
    <mergeCell ref="M6:M8"/>
    <mergeCell ref="A6:B8"/>
    <mergeCell ref="C6:C8"/>
    <mergeCell ref="D6:D8"/>
    <mergeCell ref="E6:E8"/>
    <mergeCell ref="F6:F8"/>
    <mergeCell ref="G6:G8"/>
    <mergeCell ref="I3:I5"/>
    <mergeCell ref="J3:J5"/>
    <mergeCell ref="K3:K5"/>
    <mergeCell ref="L3:L5"/>
    <mergeCell ref="M3:M5"/>
    <mergeCell ref="N3:N5"/>
    <mergeCell ref="C2:F2"/>
    <mergeCell ref="G2:J2"/>
    <mergeCell ref="K2:N2"/>
    <mergeCell ref="A3:B5"/>
    <mergeCell ref="C3:C5"/>
    <mergeCell ref="D3:D5"/>
    <mergeCell ref="E3:E5"/>
    <mergeCell ref="F3:F5"/>
    <mergeCell ref="G3:G5"/>
    <mergeCell ref="H3:H5"/>
  </mergeCells>
  <phoneticPr fontId="0" type="noConversion"/>
  <printOptions gridLines="1"/>
  <pageMargins left="0.75" right="0.75" top="1" bottom="1" header="0.5" footer="0.5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Tablica 15</vt:lpstr>
      <vt:lpstr>HR</vt:lpstr>
      <vt:lpstr>ZAGREB</vt:lpstr>
      <vt:lpstr>ZAGREBAČKA</vt:lpstr>
      <vt:lpstr>KRAP-ZAGOR</vt:lpstr>
      <vt:lpstr>SIS-MOSL</vt:lpstr>
      <vt:lpstr>KARLOVAČKA</vt:lpstr>
      <vt:lpstr>VARAŽDIN</vt:lpstr>
      <vt:lpstr>KOP-KRIŽ</vt:lpstr>
      <vt:lpstr>BJELOVAR</vt:lpstr>
      <vt:lpstr>PRIMOR-GOR</vt:lpstr>
      <vt:lpstr>LIČKO-SENJ</vt:lpstr>
      <vt:lpstr>VIROVIT-PODR</vt:lpstr>
      <vt:lpstr>POŽ-SLAV</vt:lpstr>
      <vt:lpstr>BROD-POSAV</vt:lpstr>
      <vt:lpstr>ZADAR</vt:lpstr>
      <vt:lpstr>OSIJEK-BAR</vt:lpstr>
      <vt:lpstr>ŠIBEN-KNIN</vt:lpstr>
      <vt:lpstr>VUKOV-SRIJ</vt:lpstr>
      <vt:lpstr>SPLIT-DALM</vt:lpstr>
      <vt:lpstr>ISTRA</vt:lpstr>
      <vt:lpstr>DUBROV-NERET</vt:lpstr>
      <vt:lpstr>MEĐIMUR</vt:lpstr>
      <vt:lpstr>'Tablica 15'!OLE_LINK7</vt:lpstr>
    </vt:vector>
  </TitlesOfParts>
  <Company>HZJZ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InNet</dc:creator>
  <cp:lastModifiedBy>Ivan Cerovečki</cp:lastModifiedBy>
  <cp:lastPrinted>2023-10-18T08:54:37Z</cp:lastPrinted>
  <dcterms:created xsi:type="dcterms:W3CDTF">2002-09-19T10:13:45Z</dcterms:created>
  <dcterms:modified xsi:type="dcterms:W3CDTF">2024-11-06T14:09:44Z</dcterms:modified>
</cp:coreProperties>
</file>